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720" yWindow="620" windowWidth="33680" windowHeight="18580" tabRatio="324" activeTab="0"/>
  </bookViews>
  <sheets>
    <sheet name="CANADIAN_FOLK_FESTIVALS_2012" sheetId="1" r:id="rId1"/>
  </sheets>
  <definedNames>
    <definedName name="_xlnm._FilterDatabase" localSheetId="0" hidden="1">'CANADIAN_FOLK_FESTIVALS_2012'!$A$10:$P$57</definedName>
    <definedName name="_xlnm.Print_Area" localSheetId="0">'CANADIAN_FOLK_FESTIVALS_2012'!$A$1:$P$96</definedName>
  </definedNames>
  <calcPr fullCalcOnLoad="1"/>
</workbook>
</file>

<file path=xl/sharedStrings.xml><?xml version="1.0" encoding="utf-8"?>
<sst xmlns="http://schemas.openxmlformats.org/spreadsheetml/2006/main" count="1118" uniqueCount="676">
  <si>
    <t>250.651.2252</t>
  </si>
  <si>
    <t>email &amp; mail</t>
  </si>
  <si>
    <t>N/A</t>
  </si>
  <si>
    <t>Email, indicate number of performers and fee including travel costs. Mail CD &amp; other info.</t>
  </si>
  <si>
    <t>2013 lineup will be announced in December 2012.</t>
  </si>
  <si>
    <t>Blue Skies Music Festival</t>
  </si>
  <si>
    <t>August 2 - 4</t>
  </si>
  <si>
    <t>Clarendon</t>
  </si>
  <si>
    <t>open</t>
  </si>
  <si>
    <t>Julia Phillips</t>
  </si>
  <si>
    <t>blueskiesad@gmail.com</t>
  </si>
  <si>
    <t>February 28</t>
  </si>
  <si>
    <t>Candace Shaw</t>
  </si>
  <si>
    <t>ad@ptbofolkfest.com</t>
  </si>
  <si>
    <t>Campbell Bay Music Festival is now operating as a curated festival and is not accepting artist applications for 2013.</t>
  </si>
  <si>
    <t>Canadian Deep Roots Music Festival</t>
  </si>
  <si>
    <t>NS</t>
  </si>
  <si>
    <t>Wolfville</t>
  </si>
  <si>
    <t>March 31</t>
  </si>
  <si>
    <t>Dave Carmichael</t>
  </si>
  <si>
    <t>submit@deeprootsmusic.ca</t>
  </si>
  <si>
    <t>Box 2360
Wolfville, NS
B4P 2G9</t>
  </si>
  <si>
    <t>902.542.7668</t>
  </si>
  <si>
    <t>email or mail</t>
  </si>
  <si>
    <t xml:space="preserve">Email an EPK or mail a package. Include in both samples of your music, a brief bio, selected press quotes and any other relevant information. </t>
  </si>
  <si>
    <t>Canmore Folk Festival</t>
  </si>
  <si>
    <t>Canmore</t>
  </si>
  <si>
    <t>Sue Panning</t>
  </si>
  <si>
    <t>info@canmorefolkfestival.com</t>
  </si>
  <si>
    <t>Box 8098 
Canmore, AB
T1W 2T8</t>
  </si>
  <si>
    <t>403.678.2524</t>
  </si>
  <si>
    <t>Canterbury Folk Festival</t>
  </si>
  <si>
    <t>Ingersoll</t>
  </si>
  <si>
    <t>Ted Comiskey</t>
  </si>
  <si>
    <t>ejc@rogers.com</t>
  </si>
  <si>
    <t>122 Innes Street
Ingersoll, ON
N5C 2R5</t>
  </si>
  <si>
    <t>519.485.6337</t>
  </si>
  <si>
    <t>Email or mail artist info.</t>
  </si>
  <si>
    <t>Carrefour mondial de l'accordéon</t>
  </si>
  <si>
    <t>Free database of 2013 Canadian Folk Festivals</t>
  </si>
  <si>
    <t>www.davecool.ca</t>
  </si>
  <si>
    <t>www.emmajulien.com</t>
  </si>
  <si>
    <t>www.rootsmusic.ca</t>
  </si>
  <si>
    <t>Festival Name</t>
  </si>
  <si>
    <t>Dates</t>
  </si>
  <si>
    <t>Province</t>
  </si>
  <si>
    <t>City</t>
  </si>
  <si>
    <t>Deadline</t>
  </si>
  <si>
    <t>Contact Name</t>
  </si>
  <si>
    <t>Website</t>
  </si>
  <si>
    <t>E-mail</t>
  </si>
  <si>
    <t>Mailing Address</t>
  </si>
  <si>
    <t>Phone</t>
  </si>
  <si>
    <t>Method</t>
  </si>
  <si>
    <t>Sonicbids</t>
  </si>
  <si>
    <t>Marcato Festival</t>
  </si>
  <si>
    <t>Online application</t>
  </si>
  <si>
    <t>Follow Up</t>
  </si>
  <si>
    <t>Follow Up Method</t>
  </si>
  <si>
    <t>Application Information</t>
  </si>
  <si>
    <t>Additional Information</t>
  </si>
  <si>
    <t>Your application status</t>
  </si>
  <si>
    <t>Emma's notes</t>
  </si>
  <si>
    <t>Arts Without Borders</t>
  </si>
  <si>
    <t>AB</t>
  </si>
  <si>
    <t>Lloydminster</t>
  </si>
  <si>
    <t>http://www.artswithoutborders.ca/</t>
  </si>
  <si>
    <t>info@artswithoutborders.ca</t>
  </si>
  <si>
    <t>P.O. Box 12632
Lloydminster, AB/SK
T9V 0Y4</t>
  </si>
  <si>
    <t>780-808-3244</t>
  </si>
  <si>
    <t>Ashkenaz Festival</t>
  </si>
  <si>
    <t>ON</t>
  </si>
  <si>
    <t>Toronto</t>
  </si>
  <si>
    <t>Samantha Parnes</t>
  </si>
  <si>
    <t>sam@ashkenazfestival.com</t>
  </si>
  <si>
    <t>455 Spadina Avenue Suite 303
Toronto, Ontario, Canada
M5S 2G8</t>
  </si>
  <si>
    <t>416.979.9901</t>
  </si>
  <si>
    <t xml:space="preserve">Celebrating Jewish art. Year-round events as well as annual festival. </t>
  </si>
  <si>
    <t>Atlin Arts &amp; Music Festival</t>
  </si>
  <si>
    <t>July 12 - 14</t>
  </si>
  <si>
    <t>BC</t>
  </si>
  <si>
    <t>Atlin</t>
  </si>
  <si>
    <t>December 1</t>
  </si>
  <si>
    <t>Kim Winnicky</t>
  </si>
  <si>
    <t>http://www.atlinfestival.ca/</t>
  </si>
  <si>
    <t>kimmer1427@gmail.com</t>
  </si>
  <si>
    <t>Box 168
Aitlin, BC
V0W 1A0</t>
  </si>
  <si>
    <t xml:space="preserve">Each submission will receive a response in time. </t>
  </si>
  <si>
    <t>Edge of the World Music Festival</t>
  </si>
  <si>
    <t>Haida Gwaii</t>
  </si>
  <si>
    <t>http://www.edgefestival.com</t>
  </si>
  <si>
    <t>artistic_director@edgefestival.com</t>
  </si>
  <si>
    <t>250.557.4242</t>
  </si>
  <si>
    <t xml:space="preserve">No </t>
  </si>
  <si>
    <t xml:space="preserve">Fill out online form. </t>
  </si>
  <si>
    <t>Edmonton Folk Festival</t>
  </si>
  <si>
    <t>August 8 - 11</t>
  </si>
  <si>
    <t>Edmonton</t>
  </si>
  <si>
    <t>January 31</t>
  </si>
  <si>
    <t>Terry Wickham</t>
  </si>
  <si>
    <t>twickham@efmf.ab.ca</t>
  </si>
  <si>
    <t>Box 4130
Edmonton, AB
T6E 4T2</t>
  </si>
  <si>
    <t>780.429.1899</t>
  </si>
  <si>
    <t>mail</t>
  </si>
  <si>
    <t>Mail CD and information.</t>
  </si>
  <si>
    <t>Only a small portion of artists are booked from unsolicited applications.</t>
  </si>
  <si>
    <t>Fergus Scottish Festival and Highland Games</t>
  </si>
  <si>
    <t>Aug 9 - 11</t>
  </si>
  <si>
    <t>Fergus</t>
  </si>
  <si>
    <t>info@fergusscottishfestival.com</t>
  </si>
  <si>
    <t>PO Box 25
Fergus, ON
N1M 2W7</t>
  </si>
  <si>
    <t>1.866.871.9442</t>
  </si>
  <si>
    <t>Festival Chants de Vielles</t>
  </si>
  <si>
    <t>June 28 - 30</t>
  </si>
  <si>
    <t>Calixa-Lavallée</t>
  </si>
  <si>
    <t>109 Northumberland St
Guelph, ON
N1H 3B1</t>
  </si>
  <si>
    <t>519-993-4418</t>
  </si>
  <si>
    <t>email</t>
  </si>
  <si>
    <t>No</t>
  </si>
  <si>
    <t>Only 15 spots available - artists must like to camp! Lineup announced towards the end of May.</t>
  </si>
  <si>
    <t>Brandon Folk, Music &amp; Art Festival</t>
  </si>
  <si>
    <t>MB</t>
  </si>
  <si>
    <t>Brandon</t>
  </si>
  <si>
    <t>www.brandonfolkfestival.ca</t>
  </si>
  <si>
    <t>brandonfolkfestival@gmail.com</t>
  </si>
  <si>
    <t>Box 22091
Brandon, MB
R7A 6Y9</t>
  </si>
  <si>
    <t>204.717.1690</t>
  </si>
  <si>
    <t>Calgary Folk Festival</t>
  </si>
  <si>
    <t>July 25 - 28</t>
  </si>
  <si>
    <t>Calgary</t>
  </si>
  <si>
    <t>December 15</t>
  </si>
  <si>
    <t>Kerry Clarke</t>
  </si>
  <si>
    <t>kerry@calgaryfolkfest.com</t>
  </si>
  <si>
    <t>403.233.0904</t>
  </si>
  <si>
    <t>Email a weblink or EPK to Kerry between September 1 and December 15 ONLY. Do NOT attach any documents or MP3s. If they would like to follow up with a CD, they will contact you.</t>
  </si>
  <si>
    <t>Let them know if they have a chance to see you in Calgary throughout the year but do not add this email to your e-mail list. The lineup is finalized by Februaryish. If you do not hear from them, you have not been selected.</t>
  </si>
  <si>
    <t>Campbell Bay Music Festival</t>
  </si>
  <si>
    <t>June 21 - 22</t>
  </si>
  <si>
    <t>Mayne Island</t>
  </si>
  <si>
    <t>Adam</t>
  </si>
  <si>
    <t>http://www.campbellbaymusicfest.com/</t>
  </si>
  <si>
    <t>campbellbaymusicfest@gmail.com</t>
  </si>
  <si>
    <t>250.858.0279</t>
  </si>
  <si>
    <t xml:space="preserve">Not accepting applications for 2013. </t>
  </si>
  <si>
    <t>sheldon@firenwater.ca</t>
  </si>
  <si>
    <t>204.345.1909</t>
  </si>
  <si>
    <t>Folk on the Rocks</t>
  </si>
  <si>
    <t>July 18 - 21</t>
  </si>
  <si>
    <t>NT</t>
  </si>
  <si>
    <t>Yellowknife</t>
  </si>
  <si>
    <t>Jan 15 (southern performers) &amp; March 4 (northern performers)</t>
  </si>
  <si>
    <t>Selections Committee</t>
  </si>
  <si>
    <t>http://www.folkontherocks.com/</t>
  </si>
  <si>
    <t>keithfotr@hotmail.com</t>
  </si>
  <si>
    <t>Box 326
Yellowknife, YT
X1A 2N3</t>
  </si>
  <si>
    <t>867.920.7806</t>
  </si>
  <si>
    <t>Sonicbids &amp; mail</t>
  </si>
  <si>
    <t>http://bit.ly/QJSZlM</t>
  </si>
  <si>
    <t>OK</t>
  </si>
  <si>
    <t>e-mail</t>
  </si>
  <si>
    <t xml:space="preserve">See website for printable application forms if applying by ground mail. Include bio, stage plot, music or video. Please note different application forms and deadlines for southern and northern performers (definition on site). </t>
  </si>
  <si>
    <t>Folklorama Festival</t>
  </si>
  <si>
    <t>Winnipeg</t>
  </si>
  <si>
    <t>Frostbite Music Festival</t>
  </si>
  <si>
    <t>Whitehorse</t>
  </si>
  <si>
    <t>Eric Epstein and Andrea Burgoyn</t>
  </si>
  <si>
    <t>http://www.frostbitefest.ca/</t>
  </si>
  <si>
    <t>ad@frostbitefest.ca</t>
  </si>
  <si>
    <t>867.668.492</t>
  </si>
  <si>
    <t>August 29 - September 2</t>
  </si>
  <si>
    <t>QC</t>
  </si>
  <si>
    <t>Montmagny </t>
  </si>
  <si>
    <t>http://www.accordeonmontmagny.com</t>
  </si>
  <si>
    <t>accordeon@montmagny.com</t>
  </si>
  <si>
    <t>301, boul Tache Est
Montmagny, QC
G5V 1C5</t>
  </si>
  <si>
    <t>418.248.7927</t>
  </si>
  <si>
    <t>Celtic Colours Festival</t>
  </si>
  <si>
    <t>October 11 - 19</t>
  </si>
  <si>
    <t>Cape Breton</t>
  </si>
  <si>
    <t>Joella Foulds</t>
  </si>
  <si>
    <t>joella@celtic-colours.com</t>
  </si>
  <si>
    <t>850 Grand Lake Road, Suite 8
Sydney, NS</t>
  </si>
  <si>
    <t>1.877.285.2321</t>
  </si>
  <si>
    <t xml:space="preserve">Cold Snap Festival </t>
  </si>
  <si>
    <t>January 18 - 26</t>
  </si>
  <si>
    <t>Prince George </t>
  </si>
  <si>
    <t>http://www.coldsnapfestival.com/</t>
  </si>
  <si>
    <t>Online form</t>
  </si>
  <si>
    <t>http://bit.ly/Y1WB5r</t>
  </si>
  <si>
    <t>Dawson City Music Festival</t>
  </si>
  <si>
    <t>July 19 - 21</t>
  </si>
  <si>
    <t>YT</t>
  </si>
  <si>
    <t>Dawson City</t>
  </si>
  <si>
    <t>December 31</t>
  </si>
  <si>
    <t>http://www.dcmf.com/</t>
  </si>
  <si>
    <t>info@dcmf.com</t>
  </si>
  <si>
    <t>867.993.5584</t>
  </si>
  <si>
    <t xml:space="preserve">Email link to online samples of your music, videos, etc. Do not send hard copy. </t>
  </si>
  <si>
    <t>Eaglewood Folk Festival</t>
  </si>
  <si>
    <t>Pefferlaw</t>
  </si>
  <si>
    <t>Tina DesRoches and Liz Scott</t>
  </si>
  <si>
    <t>artistic@eaglewoodfolk.com</t>
  </si>
  <si>
    <t>7130 Old Homestead Rd.
Pefferlaw, ON
L0E 1N0</t>
  </si>
  <si>
    <t>1.888.817.FOLK (3655)</t>
  </si>
  <si>
    <t>email or Sonicbids</t>
  </si>
  <si>
    <t>Search.</t>
  </si>
  <si>
    <t xml:space="preserve">Sonicbids application not yet online (as of Nov 27) - you may also submit by email attn Liz Scott. Be sure to include a video link to a live performance. </t>
  </si>
  <si>
    <t>Littlefest</t>
  </si>
  <si>
    <t>Slocan</t>
  </si>
  <si>
    <t>Ron LeBlanc</t>
  </si>
  <si>
    <t>http://www.littlefest.ca</t>
  </si>
  <si>
    <t>ron@littleslocanlodge.com</t>
  </si>
  <si>
    <t>Lilac Festival</t>
  </si>
  <si>
    <t>http://www.lilacfestival.net</t>
  </si>
  <si>
    <t>http://bit.ly/SsDtI3</t>
  </si>
  <si>
    <t>Live From The Rock Folk Festival</t>
  </si>
  <si>
    <t>Red Rock</t>
  </si>
  <si>
    <t>redrockfolkfestival@gmail.com</t>
  </si>
  <si>
    <t xml:space="preserve">Love, Saskatchewan </t>
  </si>
  <si>
    <t>http://www.harbourfrontcentre.com/worldroutes/festivals.cfm?festival_id=58</t>
  </si>
  <si>
    <t>Lunenburg Folk Harbour Festival</t>
  </si>
  <si>
    <t>Lunenburg</t>
  </si>
  <si>
    <t>info@folkharbour.com</t>
  </si>
  <si>
    <t>902.634.3180</t>
  </si>
  <si>
    <t>Mariposa Folk Festival</t>
  </si>
  <si>
    <t>Orillia</t>
  </si>
  <si>
    <t>Mike Hill</t>
  </si>
  <si>
    <t>ad@mariposafolk.com</t>
  </si>
  <si>
    <t>705.326.3655</t>
  </si>
  <si>
    <t>Mill Race Festival of Traditional Folk Music</t>
  </si>
  <si>
    <t>Cambridge</t>
  </si>
  <si>
    <t>Brad McEwan</t>
  </si>
  <si>
    <t>mill_race@yahoo.com</t>
  </si>
  <si>
    <t>519.621.7135</t>
  </si>
  <si>
    <t>Mission Folk Music Festival</t>
  </si>
  <si>
    <t>Mission</t>
  </si>
  <si>
    <t>Francis Xavier Edwards</t>
  </si>
  <si>
    <t>http://www.missionfolkmusicfestival.ca/</t>
  </si>
  <si>
    <t>http://www.chantsdevielles.com/</t>
  </si>
  <si>
    <t>programmation@chantsdevielles.com</t>
  </si>
  <si>
    <t>450.583.5631</t>
  </si>
  <si>
    <t>Festival du Loup</t>
  </si>
  <si>
    <t>July 12 – 14</t>
  </si>
  <si>
    <t>Lafontaine</t>
  </si>
  <si>
    <t>Joelle Roy</t>
  </si>
  <si>
    <t>leloup@csolve.net</t>
  </si>
  <si>
    <t>328, rue Lafontaine Ouest
Tiny, ON
L9M 0H1</t>
  </si>
  <si>
    <t>705.533.0003</t>
  </si>
  <si>
    <t>NA</t>
  </si>
  <si>
    <t>Lineup will be announced in February.</t>
  </si>
  <si>
    <t>Festival Folk de Quebec</t>
  </si>
  <si>
    <t>Quebec City</t>
  </si>
  <si>
    <t>http://www.festivalfolkdequebec.com/</t>
  </si>
  <si>
    <t>Online Form</t>
  </si>
  <si>
    <t>Festival La Grande Rencontre</t>
  </si>
  <si>
    <t>Montreal</t>
  </si>
  <si>
    <t>Gilles Garand</t>
  </si>
  <si>
    <t>www.festivallagranderencontre.com</t>
  </si>
  <si>
    <t>1.866.773.4696</t>
  </si>
  <si>
    <t>Festival Mémoire et Racines</t>
  </si>
  <si>
    <t>Saint-Charles-Borromée</t>
  </si>
  <si>
    <t>http://memoireracines.org/</t>
  </si>
  <si>
    <t>festival@memoireracines.org</t>
  </si>
  <si>
    <t>450.752.6798</t>
  </si>
  <si>
    <t>Festival Musique du bout du monde</t>
  </si>
  <si>
    <t>Gaspé</t>
  </si>
  <si>
    <t>http://www.musiqueduboutdumonde.com/</t>
  </si>
  <si>
    <t>programmation@musiqueduboutdumonde.com</t>
  </si>
  <si>
    <t>418.368.5405</t>
  </si>
  <si>
    <t>Festival of Friends</t>
  </si>
  <si>
    <t>Hamilton</t>
  </si>
  <si>
    <t>http://www.creativearts.on.ca/</t>
  </si>
  <si>
    <t>info@creativearts.on.ca</t>
  </si>
  <si>
    <t>905.777.9777</t>
  </si>
  <si>
    <t>Filberg Festival</t>
  </si>
  <si>
    <t>Comox</t>
  </si>
  <si>
    <t>Bobbie Blue</t>
  </si>
  <si>
    <t>http://www.filbergfestival.com/</t>
  </si>
  <si>
    <t>250.334.9242</t>
  </si>
  <si>
    <t>Fire &amp; Water Music Festival</t>
  </si>
  <si>
    <t>Lac du Bonnet</t>
  </si>
  <si>
    <t>http://www.firenwater.ca/</t>
  </si>
  <si>
    <t>http://bit.ly/11HXzCb</t>
  </si>
  <si>
    <t>Raise the Roof Women's Music Festival</t>
  </si>
  <si>
    <t>Kingston</t>
  </si>
  <si>
    <t>Robin Collins</t>
  </si>
  <si>
    <t>http://rrwmf.ca/</t>
  </si>
  <si>
    <t>performancemanager@rrwmf.ca</t>
  </si>
  <si>
    <t>613.214.0873</t>
  </si>
  <si>
    <t>Regina Folk Festival</t>
  </si>
  <si>
    <t>Aug 9 – 11</t>
  </si>
  <si>
    <t>Regina</t>
  </si>
  <si>
    <t>February 26</t>
  </si>
  <si>
    <t>Sandra Butel</t>
  </si>
  <si>
    <t>info@reginafolkfestival.com</t>
  </si>
  <si>
    <t>306.757.0308</t>
  </si>
  <si>
    <t>http://bit.ly/WEtRJV</t>
  </si>
  <si>
    <t>Rendez-Vous ès Trad</t>
  </si>
  <si>
    <t>Québec</t>
  </si>
  <si>
    <t>Jean-Pierre Chenard</t>
  </si>
  <si>
    <t>cvpv@videotron.ca</t>
  </si>
  <si>
    <t>418.647.1598</t>
  </si>
  <si>
    <t>River &amp; Sky Music/Camping Festival</t>
  </si>
  <si>
    <t>TBC</t>
  </si>
  <si>
    <t>http://www.riverandsky.ca/</t>
  </si>
  <si>
    <t>info@riverandsky.ca</t>
  </si>
  <si>
    <t>866.892.9766</t>
  </si>
  <si>
    <t>Robson Valley Music Festival</t>
  </si>
  <si>
    <t>Dunster</t>
  </si>
  <si>
    <t>http://www.robsonvalleymusicfestivalbc.com/</t>
  </si>
  <si>
    <t>shara_rocks@yahoo.ca</t>
  </si>
  <si>
    <t>250.968.4411</t>
  </si>
  <si>
    <t>Salmon Arm Roots &amp; Blues Festival</t>
  </si>
  <si>
    <t>Salmon Arm</t>
  </si>
  <si>
    <t>http://www.rootsandblues.ca/</t>
  </si>
  <si>
    <t>Goderich Celtic Festival</t>
  </si>
  <si>
    <t>Goderich</t>
  </si>
  <si>
    <t>festival@celticfestival.ca</t>
  </si>
  <si>
    <t>519.524.8221</t>
  </si>
  <si>
    <t>Grizfest</t>
  </si>
  <si>
    <t>Tumbler Ridge</t>
  </si>
  <si>
    <t>http://www.grizfest.com/</t>
  </si>
  <si>
    <t>jmckay@dtr.ca</t>
  </si>
  <si>
    <t>250.242.4246</t>
  </si>
  <si>
    <t>Harbourfront Centre</t>
  </si>
  <si>
    <t>dhiggins@harbourfrontcentre.com   </t>
  </si>
  <si>
    <t>416-973-4600</t>
  </si>
  <si>
    <t>Harmony Arts Festival</t>
  </si>
  <si>
    <t>West Vancouver</t>
  </si>
  <si>
    <t>http://www.harmonyarts.ca</t>
  </si>
  <si>
    <t>604.925.7268</t>
  </si>
  <si>
    <t>Hillside Festival</t>
  </si>
  <si>
    <t>Guelph</t>
  </si>
  <si>
    <t>Samir Baijal</t>
  </si>
  <si>
    <t>info@hillsidefestival.ca</t>
  </si>
  <si>
    <t>519.763.6396</t>
  </si>
  <si>
    <t>Hillside Inside</t>
  </si>
  <si>
    <t>Home County Folk Festival</t>
  </si>
  <si>
    <t>Victoria Park, London</t>
  </si>
  <si>
    <t>Catherine McInnes</t>
  </si>
  <si>
    <t>submissions@homecounty.ca</t>
  </si>
  <si>
    <t>519.432.4310</t>
  </si>
  <si>
    <t>In the House Festival</t>
  </si>
  <si>
    <t>Vancouver</t>
  </si>
  <si>
    <t>Myriam Steinberg</t>
  </si>
  <si>
    <t>http://www.inthehousefestival.com</t>
  </si>
  <si>
    <t>info@inthehousefestival.com</t>
  </si>
  <si>
    <t>604.874.9325</t>
  </si>
  <si>
    <t>Islands Folk Festival</t>
  </si>
  <si>
    <t>Vancouver Island</t>
  </si>
  <si>
    <t>Robert McCourty</t>
  </si>
  <si>
    <t>islandff@telus.net</t>
  </si>
  <si>
    <t>250.748.3975</t>
  </si>
  <si>
    <t>Komasket Music Festival</t>
  </si>
  <si>
    <t>Vernon</t>
  </si>
  <si>
    <t>Devaki Thomas</t>
  </si>
  <si>
    <t>http://www.komasketmusicfestival.com/</t>
  </si>
  <si>
    <t>dandtproductions@shaw.ca</t>
  </si>
  <si>
    <t>250.558.5455</t>
  </si>
  <si>
    <t>Le Festival MMM</t>
  </si>
  <si>
    <t>http://www.musiquemmm.com/</t>
  </si>
  <si>
    <t>info@musiqueMMM.com</t>
  </si>
  <si>
    <t>514.856.3787</t>
  </si>
  <si>
    <t>http://www.theworks.ab.ca</t>
  </si>
  <si>
    <t>http://bit.ly/VrmhDf</t>
  </si>
  <si>
    <t>Tottenham Bluegrass Festival</t>
  </si>
  <si>
    <t>Tottenham</t>
  </si>
  <si>
    <t>905.936.4100</t>
  </si>
  <si>
    <t>Trout Forest Music Festival</t>
  </si>
  <si>
    <t>Ear Falls</t>
  </si>
  <si>
    <t>Devin Latimer</t>
  </si>
  <si>
    <t>1.866.TROUT33</t>
  </si>
  <si>
    <t>Twisted Pines Music &amp; Arts</t>
  </si>
  <si>
    <t>Penetanguishene</t>
  </si>
  <si>
    <t>Vancouver Folk Music Festival</t>
  </si>
  <si>
    <t>Linda Tanaka</t>
  </si>
  <si>
    <t xml:space="preserve">programming@thefestival.bc.ca </t>
  </si>
  <si>
    <t>Vancouver Island Music Fest</t>
  </si>
  <si>
    <t>Doug Cox</t>
  </si>
  <si>
    <t>http://www.islandmusicfest.com/</t>
  </si>
  <si>
    <t>dougcox@shaw.ca</t>
  </si>
  <si>
    <t>Westfest</t>
  </si>
  <si>
    <t>Elaina Martin</t>
  </si>
  <si>
    <t>http://www.westfest.ca/</t>
  </si>
  <si>
    <t>info@westfest.ca / producer@westfest.ca</t>
  </si>
  <si>
    <t>613.729.3565 </t>
  </si>
  <si>
    <t>Winnipeg Folk Festival</t>
  </si>
  <si>
    <t>July 10 – 14</t>
  </si>
  <si>
    <t>info@winnipegfolkfestival.ca</t>
  </si>
  <si>
    <t>204.231.0096</t>
  </si>
  <si>
    <t>http://bit.ly/QH80CG</t>
  </si>
  <si>
    <t>Winterfolk Roots &amp; Blues Festival</t>
  </si>
  <si>
    <t>Feb 14 – 18</t>
  </si>
  <si>
    <t>Brian Gladstone</t>
  </si>
  <si>
    <t>brian@winterfolk.com</t>
  </si>
  <si>
    <t>http://bit.ly/Ol2qo0</t>
  </si>
  <si>
    <t>mfmfs@look.ca</t>
  </si>
  <si>
    <t>604.826.5937</t>
  </si>
  <si>
    <t>Montreal Folk Festival</t>
  </si>
  <si>
    <t>Matt Large</t>
  </si>
  <si>
    <t>Mountain View Music Fest</t>
  </si>
  <si>
    <t>Carstairs</t>
  </si>
  <si>
    <t>Jason Valleau</t>
  </si>
  <si>
    <t>polyjesters@gmail.com</t>
  </si>
  <si>
    <t>403.869.7659</t>
  </si>
  <si>
    <t>Ness Creek Music Festival</t>
  </si>
  <si>
    <t>SK</t>
  </si>
  <si>
    <t>Saskatoon</t>
  </si>
  <si>
    <t>http://www.nesscreek.com/</t>
  </si>
  <si>
    <t>306.652.6377</t>
  </si>
  <si>
    <t>Newfoundland &amp; Labrador Folk Festival</t>
  </si>
  <si>
    <t>NL</t>
  </si>
  <si>
    <t>St. John’s</t>
  </si>
  <si>
    <t>Roger Lockyer </t>
  </si>
  <si>
    <t>http://www.nlfolkfestival.com/</t>
  </si>
  <si>
    <t>roger@nlfolk.com</t>
  </si>
  <si>
    <t>709.576.8508</t>
  </si>
  <si>
    <t xml:space="preserve"> </t>
  </si>
  <si>
    <t>North Country Fair</t>
  </si>
  <si>
    <t>Driftpile</t>
  </si>
  <si>
    <t>Carol Wea</t>
  </si>
  <si>
    <t>http://lslncca.ca/current/</t>
  </si>
  <si>
    <t>carolwea@shaw.ca</t>
  </si>
  <si>
    <t>Northern Lights Festival Boreal</t>
  </si>
  <si>
    <t>Sudbury</t>
  </si>
  <si>
    <t>Paul Loewenberg</t>
  </si>
  <si>
    <t>705.674.5512</t>
  </si>
  <si>
    <t>Ontario Council of Folk Festivals Annual Conference</t>
  </si>
  <si>
    <t>Niagara Falls</t>
  </si>
  <si>
    <t>Peter MacDonald</t>
  </si>
  <si>
    <t>info@ocff.ca</t>
  </si>
  <si>
    <t>613.560.5997</t>
  </si>
  <si>
    <t>O-Town Hoedown</t>
  </si>
  <si>
    <t>Ottawa</t>
  </si>
  <si>
    <t>http://www.otownhoedown.com/</t>
  </si>
  <si>
    <t xml:space="preserve">hoedown@leftymcrighty.com </t>
  </si>
  <si>
    <t>Ottawa Blues Fest</t>
  </si>
  <si>
    <t>Mark Monahan</t>
  </si>
  <si>
    <t>613.247.1188</t>
  </si>
  <si>
    <t>Ottawa Folk Festival</t>
  </si>
  <si>
    <t>submit@ottawafolk.org</t>
  </si>
  <si>
    <t>613.230.8234</t>
  </si>
  <si>
    <t>Peterborough Folk Festival</t>
  </si>
  <si>
    <t>Peterborough</t>
  </si>
  <si>
    <t>Download form as a doc from site and mail, fax or email it in. Include a promo photo.</t>
  </si>
  <si>
    <t>August 26 - September 1, 2014</t>
  </si>
  <si>
    <t>Mail - One page bio + relevant support material (CD/DVD, etc…)</t>
  </si>
  <si>
    <t>August 3-5</t>
  </si>
  <si>
    <t>Online form includes basic information + mp3 attach &amp; space to include youtube/other video links</t>
  </si>
  <si>
    <t>No longer accepting unsolicited hard copies or e-mail applications.</t>
  </si>
  <si>
    <t>July 12-14</t>
  </si>
  <si>
    <t>All applications now closed.</t>
  </si>
  <si>
    <t>July 25,2012</t>
  </si>
  <si>
    <t>CP 284
Calixa-Lavallée
Québec J0L1A0</t>
  </si>
  <si>
    <t xml:space="preserve">931 Jean-Talon est, bureau 010
Montréal, Québec H5R 1V2 Canada </t>
  </si>
  <si>
    <t>August 10-12</t>
  </si>
  <si>
    <t>Mémoire et Racines, 25, Place Bourget Nord, 
bureau C, Joliette (Québec) Canada J6E 5E3.</t>
  </si>
  <si>
    <t>August 8-11</t>
  </si>
  <si>
    <t xml:space="preserve">37, rue Chrétien
Local A-29
Gaspé (Québec) G4X 1E1 </t>
  </si>
  <si>
    <t>406 Wilson St. E Unit 3
Ancaster, ON, L9G 2C3</t>
  </si>
  <si>
    <t>August 9-11</t>
  </si>
  <si>
    <t>August 2-5</t>
  </si>
  <si>
    <t>info@filbergfestival.com</t>
  </si>
  <si>
    <t>ad@rootsandblues.ca</t>
  </si>
  <si>
    <t>250.833.4096</t>
  </si>
  <si>
    <t>Saskatoon Folk Fest</t>
  </si>
  <si>
    <t>Terri Rau</t>
  </si>
  <si>
    <t>306.931.0100</t>
  </si>
  <si>
    <t>Shelter Valley Folk Festival</t>
  </si>
  <si>
    <t>Grafton</t>
  </si>
  <si>
    <t>Carolyn Sutherland</t>
  </si>
  <si>
    <t>festival@sheltervalley.com</t>
  </si>
  <si>
    <t>Skeleton Park Music Festival</t>
  </si>
  <si>
    <t>festivalplanning@yahoo.com</t>
  </si>
  <si>
    <t>Sled Island Festival</t>
  </si>
  <si>
    <t>June 19 – 22</t>
  </si>
  <si>
    <t>March 8</t>
  </si>
  <si>
    <t>www.sledisland.com</t>
  </si>
  <si>
    <t>http://bit.ly/TDNzag</t>
  </si>
  <si>
    <t>Small World Music Festival</t>
  </si>
  <si>
    <t>Alan Davis</t>
  </si>
  <si>
    <t xml:space="preserve">alan@smallworldmusic.com </t>
  </si>
  <si>
    <t>416.536.5439</t>
  </si>
  <si>
    <t>Smithers Midsummer Festival</t>
  </si>
  <si>
    <t>Smithers</t>
  </si>
  <si>
    <t>http://www.smithersmusicfest.com/</t>
  </si>
  <si>
    <t>smithersfestival@gmail.com</t>
  </si>
  <si>
    <t>South Country Fair</t>
  </si>
  <si>
    <t>Fort MacLeod</t>
  </si>
  <si>
    <t>http://www.scfair.ab.ca/</t>
  </si>
  <si>
    <t>scf.submissions@gmail.com</t>
  </si>
  <si>
    <t>403.388.4414</t>
  </si>
  <si>
    <t>Stan Rogers Folk Festival (Stanfest)</t>
  </si>
  <si>
    <t>Canso</t>
  </si>
  <si>
    <t>queries@stanfest.com</t>
  </si>
  <si>
    <t>888.554.7826</t>
  </si>
  <si>
    <t>Stewart Park Festival</t>
  </si>
  <si>
    <t>Perth</t>
  </si>
  <si>
    <t>Summerfolk Music and Crafts Festival</t>
  </si>
  <si>
    <t>Owen Sound</t>
  </si>
  <si>
    <t>519.371.2995</t>
  </si>
  <si>
    <t>TD Sunfest World Music Festival</t>
  </si>
  <si>
    <t>London</t>
  </si>
  <si>
    <t>Alfredo Caxaj</t>
  </si>
  <si>
    <t>info@sunfest.on.ca</t>
  </si>
  <si>
    <t>519.672.1522</t>
  </si>
  <si>
    <t>The Works Art &amp; Design Festival</t>
  </si>
  <si>
    <t>June 20 – July 2</t>
  </si>
  <si>
    <t>April 5</t>
  </si>
  <si>
    <t>mail or email</t>
  </si>
  <si>
    <t>August long weekend (2-5)</t>
  </si>
  <si>
    <t>GRIZFEST
Box 98
Tumbler Ridge, BC
V0C 2W0</t>
  </si>
  <si>
    <t>Send audio materials &amp; Press kit</t>
  </si>
  <si>
    <t>August 2-11</t>
  </si>
  <si>
    <t>Harmony Arts Festival
1564 Argyle Ave
West Vancouver, BC V7V 1A1</t>
  </si>
  <si>
    <t>email or Online Form</t>
  </si>
  <si>
    <t>promo package &amp; demo recording</t>
  </si>
  <si>
    <t>February 1-3</t>
  </si>
  <si>
    <t>July 26-28</t>
  </si>
  <si>
    <t>Only accepting children's performers, spoken word performers, and local musicians. Attn: to Children's Area Coordinator, Spoken Word Coordinator, or Local Artists Committee respectively.</t>
  </si>
  <si>
    <t>Demo, 1 page bio, and stage plot. Writing sample and bio if spoken word.</t>
  </si>
  <si>
    <t>March 1</t>
  </si>
  <si>
    <t>July 19-21</t>
  </si>
  <si>
    <t>June 7-9</t>
  </si>
  <si>
    <t>http://islandsfolkfestival.ca/</t>
  </si>
  <si>
    <t>3316 C 30th Ave
Vernon, BC
Canada V1T 2C8</t>
  </si>
  <si>
    <t xml:space="preserve">Musique Multi-Montréal
1591, rue Fleury Est
Bureau 100
Montréal, QC, H2C 1S7 </t>
  </si>
  <si>
    <t>Cesar Cubillan</t>
  </si>
  <si>
    <t>n/a</t>
  </si>
  <si>
    <t>full performer package, complete with biographical and contact information (including contact name and email address), live performance dates, web site address, and a recent CD(s)</t>
  </si>
  <si>
    <t>Program Committee, Lunenburg Folk Harbour Festival
PO Box 655, Lunenburg, NS B0J 2C0</t>
  </si>
  <si>
    <t>Kispiox Valley Music Festival</t>
  </si>
  <si>
    <t>Kispiox</t>
  </si>
  <si>
    <t>http://www.kispiox.com/kvmf/</t>
  </si>
  <si>
    <t>kispioxvalleymusicfestival@gmail.com</t>
  </si>
  <si>
    <t>form</t>
  </si>
  <si>
    <t>Hornby Festival</t>
  </si>
  <si>
    <t>Hornby Island</t>
  </si>
  <si>
    <t>Dierdre Atkinson</t>
  </si>
  <si>
    <t>http://www.hornbyfestival.bc.ca</t>
  </si>
  <si>
    <t>hornbyfestival@uniserve.com </t>
  </si>
  <si>
    <t xml:space="preserve">Send promo material, links, EPK, video etc. </t>
  </si>
  <si>
    <t>Harrison Arts Festival</t>
  </si>
  <si>
    <t>July 6 - 14</t>
  </si>
  <si>
    <t>Harrison Hot Springs</t>
  </si>
  <si>
    <t>http://www.harrisonfestival.com/</t>
  </si>
  <si>
    <t>info@harrisonfestival.com</t>
  </si>
  <si>
    <t>Box 399, 98 Rockwell Drive
Harrison Hot Springs, BC
Canada V0M 1K0</t>
  </si>
  <si>
    <t>604.796.3664</t>
  </si>
  <si>
    <t>Big Time Out</t>
  </si>
  <si>
    <t>Cumberland</t>
  </si>
  <si>
    <t>Vig Schulman</t>
  </si>
  <si>
    <t>http://www.bigtimeout.com</t>
  </si>
  <si>
    <t>dearvig@gmail.com</t>
  </si>
  <si>
    <t>PO Box 334
Cumberland, BC
V0R 1S0</t>
  </si>
  <si>
    <t>Arts Wells</t>
  </si>
  <si>
    <t>Aug 2 - 5</t>
  </si>
  <si>
    <t>Wells</t>
  </si>
  <si>
    <t>http://www.artswells.com</t>
  </si>
  <si>
    <t>artswellsfestival@imarts.com</t>
  </si>
  <si>
    <t>219 Douglas Ave
Penticton, BC
V2A 2T9</t>
  </si>
  <si>
    <t>end of previous November</t>
  </si>
  <si>
    <t>July 5-7</t>
  </si>
  <si>
    <t>Mariposa Folk Foundation, Box 383, 
Orillia, Ontario, Canada L3V 6J8</t>
  </si>
  <si>
    <t>August 2-4</t>
  </si>
  <si>
    <t xml:space="preserve"> Mill Race Folk Society
Performer Submissions
PO Box 22148
Galt Centre Postal Outlet
Cambridge, On.
N1R 8E3</t>
  </si>
  <si>
    <t>Contemporary Singer/Songwriters do not meet requirements.</t>
  </si>
  <si>
    <t>July 25-28</t>
  </si>
  <si>
    <t>Mission Folk Music Festival
Box 3125
Mission, BC, Canada, V2V 4J3</t>
  </si>
  <si>
    <t>June 14-17</t>
  </si>
  <si>
    <t>http://mvmf.ca/</t>
  </si>
  <si>
    <t>804 Dufferin Avenue
Saskatoon, SK.Canada S7H 2B8</t>
  </si>
  <si>
    <t>June 21-23</t>
  </si>
  <si>
    <t>Application forms not yet open (as of Jan 13, 2013)</t>
  </si>
  <si>
    <t>NCF Artistic Team
11730 96 Street
Edmonton AB
T5G 1V2</t>
  </si>
  <si>
    <t>mail or online form</t>
  </si>
  <si>
    <t>October 17-20</t>
  </si>
  <si>
    <t>July 4-14</t>
  </si>
  <si>
    <t>Only accepting artists local to Ottawa region.</t>
  </si>
  <si>
    <t>September 5-8</t>
  </si>
  <si>
    <t>August 23-25</t>
  </si>
  <si>
    <t>Peterborough Folk Festival
751 George Street North, Room 206
Sadleir House
Peterborough, ON
K9H3T2</t>
  </si>
  <si>
    <t>Sonicbids or email</t>
  </si>
  <si>
    <t>http://estrad.qc.ca/</t>
  </si>
  <si>
    <t>5 rue Cul-De-Sac, C.P. 123, succursale B, 
Québec (QC) G1K 7A1</t>
  </si>
  <si>
    <t>July 29-21</t>
  </si>
  <si>
    <t>August 16-18</t>
  </si>
  <si>
    <t>January 15</t>
  </si>
  <si>
    <t>Robson Valley Music Festival
General Delivery
Dunster, B.C.
V0J 1J0</t>
  </si>
  <si>
    <t>Shara</t>
  </si>
  <si>
    <t>Box 21, Salmon Arm BC V1E 4N2</t>
  </si>
  <si>
    <t>Email EPK</t>
  </si>
  <si>
    <t>August 15-17</t>
  </si>
  <si>
    <t>Saskatoon Folkfest Inc.
127-B Avenue D North
Saskatoon, Saskatchewan
Canada S7L 1M5</t>
  </si>
  <si>
    <t>August 30 - Sept 1</t>
  </si>
  <si>
    <t>61 Filberg Road
Comox, B.C.
V9M 2S7</t>
  </si>
  <si>
    <t>Include bio, demographic info, &amp; description + any applicable media. All info on application page.</t>
  </si>
  <si>
    <t xml:space="preserve">Fire &amp; Water Music &amp; Arts Festival, 
Box 546, Lac du Bonnet, MB.  R0E 1A0 </t>
  </si>
  <si>
    <t>Mail</t>
  </si>
  <si>
    <t>Send bio and hard copy disc</t>
  </si>
  <si>
    <t>1.800.665.0234</t>
  </si>
  <si>
    <t>info@folklorama.ca</t>
  </si>
  <si>
    <t>2nd Floor - 183 Kennedy Street
Winnipeg MB R3C 1S6
Canada</t>
  </si>
  <si>
    <t>February 15-17</t>
  </si>
  <si>
    <t>Sept 30 (for next year)</t>
  </si>
  <si>
    <t>Frostbite Music Society
P.O. Box 31283
Whitehorse, Yukon
Y1A 5P7</t>
  </si>
  <si>
    <t xml:space="preserve">Send electronic press &amp; audio materials. </t>
  </si>
  <si>
    <t>Local artists encouraged to invite organizers to live shows.</t>
  </si>
  <si>
    <t>Goderich Celtic Folk Society
Box 171
Goderich ON
N7A 3Z2 CANADA</t>
  </si>
  <si>
    <t xml:space="preserve">Notes: N/A = Not Applicable. Blank = Not Specified. We recommend that you familiarize yourself with the festivals you are interested in before applying to them to be sure your music is the right fit. If there is information missing from this document, check the festival's website – some information may not have been online at the time that this information was accessed. </t>
  </si>
  <si>
    <t>Only those being considered will be contacted.</t>
  </si>
  <si>
    <t>Performers are asked to submit a full length CD package (preferred submission for consideration) and one-page bio. Please insure full contact information is included: address, phone, email, web site.</t>
  </si>
  <si>
    <t>SVFF
Box 29
Grafton, Ontario
K0K 2G0</t>
  </si>
  <si>
    <t>905-349-2788</t>
  </si>
  <si>
    <t>(403) 229.2901</t>
  </si>
  <si>
    <t xml:space="preserve"> 2206a 4th Street SW
Calgary, AB T2S1W9</t>
  </si>
  <si>
    <t>info@sledisland.com</t>
  </si>
  <si>
    <t>Zak Pashak</t>
  </si>
  <si>
    <t>PO Box 2209, Smithers, BC
Canada V0J 2N0</t>
  </si>
  <si>
    <t>Stan Rogers Folk Festival
P.O. Box 46, Queen Street Extension
Canso, Nova Scotia B0H 1H0</t>
  </si>
  <si>
    <t xml:space="preserve">Georgian Bay Folk Society
P.O. Box 521
Owen Sound, ON N4K 5R1 </t>
  </si>
  <si>
    <t>James Keelaghan</t>
  </si>
  <si>
    <t>jameskeelo@mac.com</t>
  </si>
  <si>
    <t>The Sunfest-London Committee for Cross Cultural Arts Inc.
P.O. Box 1063
London, Ontario, N6A 5K2 (CANADA)</t>
  </si>
  <si>
    <t>10635 – 95th St. NW
Edmonton, AB T5H 2C3</t>
  </si>
  <si>
    <t>theworks@telusplanet.net</t>
  </si>
  <si>
    <t>June 14-16</t>
  </si>
  <si>
    <t>P.O. Box 922
Tottenham, ON
L0G 1W0</t>
  </si>
  <si>
    <t>Music Producer
Trout Forest Music Festival
43 Osborne St.
PO Box 68069
Winnipeg, MB R3L 2V9
Canada</t>
  </si>
  <si>
    <t>devinlat@gmail.com</t>
  </si>
  <si>
    <t>January 1</t>
  </si>
  <si>
    <t>http://www.twistedpines.com/index.php</t>
  </si>
  <si>
    <t>Brief email with bio &amp; links. Organizers will contact if further is required.</t>
  </si>
  <si>
    <t>No longer accepting submissions for 2013</t>
  </si>
  <si>
    <t>Vancouver Island MusicFest
Box 3788
Courtenay, BC V9N 7P2</t>
  </si>
  <si>
    <t>June 6-9</t>
  </si>
  <si>
    <t>1435 Sandford Fleming Avenue
Suite 201
Ottawa, ON K1G 3H3</t>
  </si>
  <si>
    <t>Winnipeg Folk Festival
203 – 211 Bannatyne Avenue
Winnipeg, Manitoba
R3B 3P2
Canada</t>
  </si>
  <si>
    <t>Chris Frayer</t>
  </si>
  <si>
    <t>http://www.winterfolk.com/</t>
  </si>
  <si>
    <t>Hornby Festival Society
Schoolhouse 1-1
Hornby Island, BC
V0R 1Z0</t>
  </si>
  <si>
    <t>http://www.inthedeadofwinter.com/</t>
  </si>
  <si>
    <t xml:space="preserve">Happens early in the year (in the dead of winter) so apply for 2014 in 2013. Occurs again later in February in Wakefield. </t>
  </si>
  <si>
    <t>Do not attach large files to emails. Streaming links and text only. If contacted you may be asked to mail in an unwrapped CD.</t>
  </si>
  <si>
    <t>July 4 - 7</t>
  </si>
  <si>
    <t>Jan 31</t>
  </si>
  <si>
    <t>email &amp; mail</t>
  </si>
  <si>
    <t>Ok</t>
  </si>
  <si>
    <t>e-mail</t>
  </si>
  <si>
    <t>Include bio, high res photos, latest full-length CD. Submit by email for initial inquiry and if requested follow-up with CD. Please allow 6-8 weeks before following up by email.</t>
  </si>
  <si>
    <t>Although TD Sunfest welcomes applications from groups with eclectic or genre-crossing sounds, the festival specializes in contemporary world music (including quebecois folk) and jazz, as opposed to the singer-songwriter genre.</t>
  </si>
  <si>
    <t>Paul Crawford &amp; Julie Fowler</t>
  </si>
  <si>
    <t>Early 2014</t>
  </si>
  <si>
    <t>NS</t>
  </si>
  <si>
    <t>Halifax</t>
  </si>
  <si>
    <t>In The Dead Of Winter Halifax</t>
  </si>
  <si>
    <t>EPK through Sonicbids</t>
  </si>
  <si>
    <t>Researched and created collectively by Roots Music Canada, Dave Cool &amp; Emma Julien, and many members of the folk/roots music community.</t>
  </si>
  <si>
    <t>info@coldsnapfestival.com</t>
  </si>
  <si>
    <t>E-mail not guaranteed to be read. Sonicbids preferred.</t>
  </si>
  <si>
    <t>http://bit.ly/V8gX9q</t>
  </si>
  <si>
    <t>http://bit.ly/W270IG</t>
  </si>
  <si>
    <t>http://bit.ly/10tskxG</t>
  </si>
  <si>
    <t>http://bit.ly/SwuM38</t>
  </si>
  <si>
    <t>http://bit.ly/fEef17</t>
  </si>
  <si>
    <t>N/A</t>
  </si>
  <si>
    <t>N/A</t>
  </si>
  <si>
    <t>N/A</t>
  </si>
  <si>
    <t>http://bit.ly/V53emB</t>
  </si>
  <si>
    <t>http://bit.ly/10tuWvC</t>
  </si>
  <si>
    <t>http://bit.ly/V53l1p</t>
  </si>
  <si>
    <t>http://bit.ly/W3fHlr</t>
  </si>
  <si>
    <t>http://bit.ly/WUSelN</t>
  </si>
  <si>
    <t>http://bit.ly/VF4BXk</t>
  </si>
  <si>
    <t>http://bit.ly/11u6KZn</t>
  </si>
  <si>
    <t>Hillside Festival 
Attention: Samir Baijal
123 Woolwich St. 2nd Floor 
Guelph ON, N1H 3V1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</si>
</sst>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d&quot;, &quot;yyyy;@"/>
    <numFmt numFmtId="169" formatCode="yyyy/mm/dd"/>
    <numFmt numFmtId="170" formatCode="&quot;Yes&quot;;&quot;Yes&quot;;&quot;No&quot;"/>
    <numFmt numFmtId="171" formatCode="&quot;True&quot;;&quot;True&quot;;&quot;False&quot;"/>
    <numFmt numFmtId="172" formatCode="&quot;On&quot;;&quot;On&quot;;&quot;Off&quot;"/>
    <numFmt numFmtId="173" formatCode="[$€-2]\ #,##0.00_);[Red]\([$€-2]\ #,##0.00\)"/>
    <numFmt numFmtId="174" formatCode="@"/>
    <numFmt numFmtId="175" formatCode="mm/dd/yyyy"/>
    <numFmt numFmtId="176" formatCode="General"/>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0"/>
      <color indexed="23"/>
      <name val="Arial"/>
      <family val="2"/>
    </font>
    <font>
      <b/>
      <sz val="36"/>
      <color indexed="8"/>
      <name val="Arial"/>
      <family val="2"/>
    </font>
    <font>
      <sz val="36"/>
      <name val="Arial"/>
      <family val="2"/>
    </font>
    <font>
      <b/>
      <sz val="14"/>
      <color indexed="8"/>
      <name val="Arial"/>
      <family val="2"/>
    </font>
    <font>
      <b/>
      <sz val="14"/>
      <name val="Arial"/>
      <family val="2"/>
    </font>
    <font>
      <sz val="11"/>
      <color indexed="8"/>
      <name val="Arial"/>
      <family val="2"/>
    </font>
    <font>
      <sz val="10"/>
      <color indexed="60"/>
      <name val="Arial"/>
      <family val="2"/>
    </font>
    <font>
      <sz val="12"/>
      <color indexed="60"/>
      <name val="Arial"/>
      <family val="2"/>
    </font>
    <font>
      <b/>
      <sz val="12"/>
      <color indexed="60"/>
      <name val="Arial"/>
      <family val="2"/>
    </font>
    <font>
      <b/>
      <sz val="12"/>
      <color indexed="53"/>
      <name val="Arial"/>
      <family val="2"/>
    </font>
    <font>
      <sz val="14"/>
      <color indexed="60"/>
      <name val="Arial"/>
      <family val="2"/>
    </font>
    <font>
      <sz val="14"/>
      <color indexed="53"/>
      <name val="Arial"/>
      <family val="2"/>
    </font>
    <font>
      <sz val="10"/>
      <color indexed="8"/>
      <name val="Arial"/>
      <family val="2"/>
    </font>
    <font>
      <sz val="7.5"/>
      <color indexed="8"/>
      <name val="Arial"/>
      <family val="2"/>
    </font>
    <font>
      <u val="single"/>
      <sz val="10"/>
      <color indexed="12"/>
      <name val="Arial"/>
      <family val="2"/>
    </font>
    <font>
      <u val="single"/>
      <sz val="11"/>
      <color indexed="12"/>
      <name val="Arial"/>
      <family val="2"/>
    </font>
    <font>
      <u val="single"/>
      <sz val="10"/>
      <color indexed="60"/>
      <name val="Arial"/>
      <family val="2"/>
    </font>
    <font>
      <u val="single"/>
      <sz val="7.5"/>
      <color indexed="20"/>
      <name val="Arial"/>
      <family val="2"/>
    </font>
    <font>
      <sz val="10"/>
      <name val="Geneva"/>
      <family val="0"/>
    </font>
    <font>
      <sz val="8"/>
      <name val="Verdana"/>
      <family val="0"/>
    </font>
    <font>
      <sz val="12"/>
      <name val="Arial"/>
      <family val="0"/>
    </font>
    <font>
      <sz val="14"/>
      <name val="Arial"/>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6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2" borderId="0" applyNumberFormat="0" applyBorder="0" applyProtection="0">
      <alignment vertical="center"/>
    </xf>
    <xf numFmtId="0" fontId="1" fillId="5" borderId="0" applyNumberFormat="0" applyBorder="0" applyProtection="0">
      <alignment vertical="center"/>
    </xf>
    <xf numFmtId="0" fontId="1" fillId="3"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6" borderId="0" applyNumberFormat="0" applyBorder="0" applyProtection="0">
      <alignment vertical="center"/>
    </xf>
    <xf numFmtId="0" fontId="1" fillId="9" borderId="0" applyNumberFormat="0" applyBorder="0" applyProtection="0">
      <alignment vertical="center"/>
    </xf>
    <xf numFmtId="0" fontId="1" fillId="3" borderId="0" applyNumberFormat="0" applyBorder="0" applyProtection="0">
      <alignment vertical="center"/>
    </xf>
    <xf numFmtId="0" fontId="2" fillId="10"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6" borderId="0" applyNumberFormat="0" applyBorder="0" applyProtection="0">
      <alignment vertical="center"/>
    </xf>
    <xf numFmtId="0" fontId="2" fillId="10" borderId="0" applyNumberFormat="0" applyBorder="0" applyProtection="0">
      <alignment vertical="center"/>
    </xf>
    <xf numFmtId="0" fontId="2" fillId="3" borderId="0" applyNumberFormat="0" applyBorder="0" applyProtection="0">
      <alignment vertical="center"/>
    </xf>
    <xf numFmtId="0" fontId="2" fillId="10" borderId="0" applyNumberFormat="0" applyBorder="0" applyProtection="0">
      <alignment vertical="center"/>
    </xf>
    <xf numFmtId="0" fontId="2" fillId="11" borderId="0" applyNumberFormat="0" applyBorder="0" applyProtection="0">
      <alignment vertical="center"/>
    </xf>
    <xf numFmtId="0" fontId="2" fillId="12" borderId="0" applyNumberFormat="0" applyBorder="0" applyProtection="0">
      <alignment vertical="center"/>
    </xf>
    <xf numFmtId="0" fontId="2" fillId="13" borderId="0" applyNumberFormat="0" applyBorder="0" applyProtection="0">
      <alignment vertical="center"/>
    </xf>
    <xf numFmtId="0" fontId="2" fillId="10" borderId="0" applyNumberFormat="0" applyBorder="0" applyProtection="0">
      <alignment vertical="center"/>
    </xf>
    <xf numFmtId="0" fontId="2" fillId="11" borderId="0" applyNumberFormat="0" applyBorder="0" applyProtection="0">
      <alignment vertical="center"/>
    </xf>
    <xf numFmtId="0" fontId="3" fillId="14" borderId="0" applyNumberFormat="0" applyBorder="0" applyProtection="0">
      <alignment vertical="center"/>
    </xf>
    <xf numFmtId="0" fontId="4" fillId="2" borderId="1" applyNumberFormat="0" applyProtection="0">
      <alignment vertical="center"/>
    </xf>
    <xf numFmtId="0" fontId="5" fillId="15" borderId="2" applyNumberFormat="0" applyProtection="0">
      <alignment vertical="center"/>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Protection="0">
      <alignment vertical="center"/>
    </xf>
    <xf numFmtId="0" fontId="35" fillId="0" borderId="0" applyNumberFormat="0" applyFill="0" applyBorder="0" applyAlignment="0" applyProtection="0"/>
    <xf numFmtId="0" fontId="7" fillId="16" borderId="0" applyNumberFormat="0" applyBorder="0" applyProtection="0">
      <alignment vertical="center"/>
    </xf>
    <xf numFmtId="0" fontId="8" fillId="0" borderId="3" applyNumberFormat="0" applyFill="0" applyProtection="0">
      <alignment vertical="center"/>
    </xf>
    <xf numFmtId="0" fontId="9" fillId="0" borderId="4" applyNumberFormat="0" applyFill="0" applyProtection="0">
      <alignment vertical="center"/>
    </xf>
    <xf numFmtId="0" fontId="10" fillId="0" borderId="5" applyNumberFormat="0" applyFill="0" applyProtection="0">
      <alignment vertical="center"/>
    </xf>
    <xf numFmtId="0" fontId="10" fillId="0" borderId="0" applyNumberFormat="0" applyFill="0" applyBorder="0" applyProtection="0">
      <alignment vertical="center"/>
    </xf>
    <xf numFmtId="0" fontId="24" fillId="0" borderId="0" applyNumberFormat="0" applyFill="0" applyBorder="0" applyProtection="0">
      <alignment vertical="center"/>
    </xf>
    <xf numFmtId="0" fontId="11" fillId="3" borderId="1" applyNumberFormat="0" applyProtection="0">
      <alignment vertical="center"/>
    </xf>
    <xf numFmtId="0" fontId="12" fillId="0" borderId="6" applyNumberFormat="0" applyFill="0" applyProtection="0">
      <alignment vertical="center"/>
    </xf>
    <xf numFmtId="0" fontId="13" fillId="8" borderId="0" applyNumberFormat="0" applyBorder="0" applyProtection="0">
      <alignment vertical="center"/>
    </xf>
    <xf numFmtId="0" fontId="0" fillId="4" borderId="7" applyNumberFormat="0" applyProtection="0">
      <alignment vertical="center"/>
    </xf>
    <xf numFmtId="0" fontId="14" fillId="2" borderId="8" applyNumberFormat="0" applyProtection="0">
      <alignment vertical="center"/>
    </xf>
    <xf numFmtId="9" fontId="0" fillId="0" borderId="0" applyFill="0" applyBorder="0" applyAlignment="0" applyProtection="0"/>
    <xf numFmtId="0" fontId="15" fillId="0" borderId="0" applyNumberFormat="0" applyFill="0" applyBorder="0" applyProtection="0">
      <alignment vertical="center"/>
    </xf>
    <xf numFmtId="0" fontId="16" fillId="0" borderId="9" applyNumberFormat="0" applyFill="0" applyProtection="0">
      <alignment vertical="center"/>
    </xf>
    <xf numFmtId="0" fontId="17" fillId="0" borderId="0" applyNumberFormat="0" applyFill="0" applyBorder="0" applyProtection="0">
      <alignment vertical="center"/>
    </xf>
  </cellStyleXfs>
  <cellXfs count="99">
    <xf numFmtId="0" fontId="0" fillId="0" borderId="0" xfId="0" applyAlignment="1">
      <alignment vertical="center"/>
    </xf>
    <xf numFmtId="0" fontId="0" fillId="0" borderId="0" xfId="0" applyFill="1" applyAlignment="1">
      <alignment vertical="center"/>
    </xf>
    <xf numFmtId="168" fontId="18" fillId="0" borderId="0" xfId="0" applyNumberFormat="1" applyFont="1" applyFill="1" applyAlignment="1">
      <alignment horizontal="left"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ill="1" applyAlignment="1">
      <alignment vertical="center" wrapText="1"/>
    </xf>
    <xf numFmtId="49" fontId="20" fillId="0" borderId="0" xfId="0" applyNumberFormat="1" applyFont="1" applyFill="1" applyAlignment="1">
      <alignment vertical="center"/>
    </xf>
    <xf numFmtId="0" fontId="20" fillId="0" borderId="0" xfId="0" applyFont="1" applyFill="1" applyAlignment="1">
      <alignment vertical="center"/>
    </xf>
    <xf numFmtId="0" fontId="20" fillId="0" borderId="0" xfId="0" applyFont="1" applyFill="1" applyAlignment="1">
      <alignment vertical="center" wrapText="1"/>
    </xf>
    <xf numFmtId="0" fontId="21" fillId="0" borderId="0" xfId="0" applyNumberFormat="1" applyFont="1" applyFill="1" applyAlignment="1">
      <alignment horizontal="left" vertical="center"/>
    </xf>
    <xf numFmtId="0" fontId="21" fillId="0" borderId="0" xfId="0" applyNumberFormat="1" applyFont="1" applyFill="1" applyAlignment="1">
      <alignment horizontal="left" vertical="center" wrapText="1"/>
    </xf>
    <xf numFmtId="49" fontId="21" fillId="0" borderId="0" xfId="0" applyNumberFormat="1" applyFont="1" applyFill="1" applyAlignment="1">
      <alignment horizontal="left" vertical="center" wrapText="1"/>
    </xf>
    <xf numFmtId="49" fontId="22" fillId="0" borderId="0" xfId="0" applyNumberFormat="1" applyFont="1" applyFill="1" applyAlignment="1">
      <alignment vertical="center"/>
    </xf>
    <xf numFmtId="0" fontId="22" fillId="0" borderId="0" xfId="0" applyFont="1" applyFill="1" applyAlignment="1">
      <alignment vertical="center"/>
    </xf>
    <xf numFmtId="0" fontId="22" fillId="0" borderId="0" xfId="0" applyFont="1" applyFill="1" applyAlignment="1">
      <alignment vertical="center" wrapText="1"/>
    </xf>
    <xf numFmtId="49" fontId="25" fillId="0" borderId="0" xfId="53" applyNumberFormat="1" applyFont="1" applyFill="1" applyBorder="1" applyAlignment="1" applyProtection="1">
      <alignment vertical="center"/>
      <protection/>
    </xf>
    <xf numFmtId="0" fontId="25" fillId="0" borderId="0" xfId="53" applyNumberFormat="1" applyFont="1" applyFill="1" applyBorder="1" applyAlignment="1" applyProtection="1">
      <alignment vertical="center"/>
      <protection/>
    </xf>
    <xf numFmtId="0" fontId="25" fillId="0" borderId="0" xfId="53" applyNumberFormat="1" applyFont="1" applyFill="1" applyBorder="1" applyAlignment="1" applyProtection="1">
      <alignment vertical="center" wrapText="1"/>
      <protection/>
    </xf>
    <xf numFmtId="0" fontId="26" fillId="0" borderId="0" xfId="53" applyNumberFormat="1" applyFont="1" applyFill="1" applyBorder="1" applyAlignment="1" applyProtection="1">
      <alignment vertical="center"/>
      <protection/>
    </xf>
    <xf numFmtId="0" fontId="27" fillId="0" borderId="0" xfId="53" applyNumberFormat="1" applyFont="1" applyFill="1" applyBorder="1" applyAlignment="1" applyProtection="1">
      <alignment vertical="center"/>
      <protection/>
    </xf>
    <xf numFmtId="0" fontId="25" fillId="0" borderId="0" xfId="53" applyNumberFormat="1" applyFont="1" applyFill="1" applyBorder="1" applyAlignment="1" applyProtection="1">
      <alignment horizontal="left" vertical="center" wrapText="1"/>
      <protection/>
    </xf>
    <xf numFmtId="49" fontId="25" fillId="0" borderId="0" xfId="53" applyNumberFormat="1" applyFont="1" applyFill="1" applyBorder="1" applyAlignment="1" applyProtection="1">
      <alignment horizontal="left" vertical="center" wrapText="1"/>
      <protection/>
    </xf>
    <xf numFmtId="0" fontId="28" fillId="17" borderId="0" xfId="0" applyNumberFormat="1" applyFont="1" applyFill="1" applyAlignment="1" applyProtection="1">
      <alignment horizontal="left" vertical="center"/>
      <protection locked="0"/>
    </xf>
    <xf numFmtId="49" fontId="28" fillId="17" borderId="0" xfId="0" applyNumberFormat="1" applyFont="1" applyFill="1" applyAlignment="1" applyProtection="1">
      <alignment horizontal="left" vertical="center"/>
      <protection locked="0"/>
    </xf>
    <xf numFmtId="0" fontId="28" fillId="17" borderId="0" xfId="0" applyNumberFormat="1" applyFont="1" applyFill="1" applyAlignment="1" applyProtection="1">
      <alignment horizontal="left" vertical="center" wrapText="1"/>
      <protection locked="0"/>
    </xf>
    <xf numFmtId="0" fontId="29" fillId="17" borderId="0" xfId="0" applyNumberFormat="1" applyFont="1" applyFill="1" applyAlignment="1">
      <alignment horizontal="center" vertical="center"/>
    </xf>
    <xf numFmtId="0" fontId="29" fillId="17" borderId="0" xfId="0" applyFont="1" applyFill="1" applyAlignment="1">
      <alignment vertical="center"/>
    </xf>
    <xf numFmtId="0" fontId="30" fillId="0" borderId="0" xfId="0" applyNumberFormat="1" applyFont="1" applyFill="1" applyAlignment="1">
      <alignment horizontal="left" vertical="center" wrapText="1"/>
    </xf>
    <xf numFmtId="49" fontId="30" fillId="0" borderId="0" xfId="0" applyNumberFormat="1" applyFont="1" applyFill="1" applyAlignment="1">
      <alignment horizontal="left" vertical="center" wrapText="1"/>
    </xf>
    <xf numFmtId="0" fontId="24" fillId="0" borderId="0" xfId="53" applyNumberFormat="1" applyFill="1" applyBorder="1" applyAlignment="1" applyProtection="1">
      <alignment horizontal="left" vertical="center" wrapText="1"/>
      <protection/>
    </xf>
    <xf numFmtId="0" fontId="24" fillId="0" borderId="0" xfId="53" applyNumberFormat="1" applyFont="1" applyFill="1" applyBorder="1" applyAlignment="1" applyProtection="1">
      <alignment horizontal="left" vertical="center" wrapText="1"/>
      <protection/>
    </xf>
    <xf numFmtId="0" fontId="0" fillId="0" borderId="0" xfId="0" applyNumberFormat="1" applyFont="1" applyFill="1" applyAlignment="1">
      <alignment horizontal="left" vertical="center" wrapText="1"/>
    </xf>
    <xf numFmtId="49" fontId="0" fillId="0" borderId="0" xfId="0" applyNumberFormat="1" applyFont="1" applyFill="1" applyAlignment="1">
      <alignment horizontal="left" vertical="center" wrapText="1"/>
    </xf>
    <xf numFmtId="0" fontId="0" fillId="0" borderId="0" xfId="0" applyNumberFormat="1" applyFont="1" applyFill="1" applyAlignment="1">
      <alignment horizontal="left" vertical="center"/>
    </xf>
    <xf numFmtId="0" fontId="30" fillId="0" borderId="0" xfId="0" applyNumberFormat="1" applyFont="1" applyFill="1" applyAlignment="1">
      <alignment horizontal="left" vertical="center"/>
    </xf>
    <xf numFmtId="0" fontId="24" fillId="0" borderId="0" xfId="53" applyNumberFormat="1" applyFont="1" applyFill="1" applyBorder="1" applyAlignment="1" applyProtection="1">
      <alignment horizontal="left" vertical="center"/>
      <protection/>
    </xf>
    <xf numFmtId="0" fontId="32" fillId="0" borderId="0" xfId="0" applyNumberFormat="1" applyFont="1" applyFill="1" applyAlignment="1">
      <alignment horizontal="left" vertical="center"/>
    </xf>
    <xf numFmtId="49" fontId="32" fillId="0" borderId="0" xfId="0" applyNumberFormat="1" applyFont="1" applyFill="1" applyAlignment="1">
      <alignment horizontal="left" vertical="center"/>
    </xf>
    <xf numFmtId="49" fontId="0" fillId="0" borderId="0" xfId="0" applyNumberFormat="1" applyFill="1" applyAlignment="1">
      <alignment horizontal="left" vertical="center"/>
    </xf>
    <xf numFmtId="0" fontId="30" fillId="0" borderId="0" xfId="0" applyNumberFormat="1" applyFont="1" applyFill="1" applyAlignment="1">
      <alignment horizontal="center" vertical="center" wrapText="1"/>
    </xf>
    <xf numFmtId="0" fontId="30" fillId="0" borderId="0" xfId="0" applyNumberFormat="1" applyFont="1" applyFill="1" applyAlignment="1">
      <alignment vertical="center"/>
    </xf>
    <xf numFmtId="0" fontId="0" fillId="0" borderId="0" xfId="53" applyNumberFormat="1" applyFont="1" applyFill="1" applyBorder="1" applyAlignment="1" applyProtection="1">
      <alignment horizontal="left" vertical="center" wrapText="1"/>
      <protection/>
    </xf>
    <xf numFmtId="0" fontId="33" fillId="0" borderId="0" xfId="0" applyNumberFormat="1" applyFont="1" applyFill="1" applyAlignment="1">
      <alignment horizontal="left" vertical="center" wrapText="1"/>
    </xf>
    <xf numFmtId="0" fontId="32" fillId="0" borderId="0" xfId="0" applyNumberFormat="1" applyFont="1" applyFill="1" applyAlignment="1">
      <alignment horizontal="left" vertical="center" wrapText="1"/>
    </xf>
    <xf numFmtId="49" fontId="32" fillId="0" borderId="0" xfId="0" applyNumberFormat="1" applyFont="1" applyFill="1" applyAlignment="1">
      <alignment horizontal="left" vertical="center" wrapText="1"/>
    </xf>
    <xf numFmtId="49" fontId="0" fillId="0" borderId="0" xfId="0" applyNumberFormat="1" applyFont="1" applyFill="1" applyAlignment="1">
      <alignment horizontal="left" vertical="center"/>
    </xf>
    <xf numFmtId="0" fontId="34" fillId="0" borderId="0" xfId="0" applyNumberFormat="1" applyFont="1" applyFill="1" applyAlignment="1">
      <alignment horizontal="left" vertical="center" wrapText="1"/>
    </xf>
    <xf numFmtId="169" fontId="30" fillId="0" borderId="0" xfId="0" applyNumberFormat="1" applyFont="1" applyFill="1" applyAlignment="1">
      <alignment horizontal="left" vertical="center" wrapText="1"/>
    </xf>
    <xf numFmtId="49" fontId="30" fillId="0" borderId="0" xfId="0" applyNumberFormat="1" applyFont="1" applyFill="1" applyAlignment="1">
      <alignment horizontal="left" vertical="center"/>
    </xf>
    <xf numFmtId="49" fontId="0" fillId="0" borderId="0" xfId="0" applyNumberFormat="1" applyFill="1" applyAlignment="1">
      <alignment horizontal="left" vertical="center" wrapText="1"/>
    </xf>
    <xf numFmtId="0" fontId="0" fillId="0" borderId="0" xfId="0" applyNumberFormat="1" applyFill="1" applyAlignment="1">
      <alignment horizontal="left" vertical="center" wrapText="1"/>
    </xf>
    <xf numFmtId="0" fontId="0" fillId="0" borderId="0" xfId="0" applyNumberFormat="1" applyFill="1" applyAlignment="1">
      <alignment horizontal="left" vertical="center"/>
    </xf>
    <xf numFmtId="0" fontId="24" fillId="0" borderId="0" xfId="53">
      <alignment vertical="center"/>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left" vertical="center"/>
    </xf>
    <xf numFmtId="0" fontId="39" fillId="17" borderId="0" xfId="0" applyNumberFormat="1" applyFont="1" applyFill="1" applyAlignment="1" applyProtection="1">
      <alignment horizontal="left" vertical="center"/>
      <protection locked="0"/>
    </xf>
    <xf numFmtId="0" fontId="0" fillId="0" borderId="0" xfId="53" applyNumberFormat="1" applyFont="1" applyFill="1" applyBorder="1" applyAlignment="1" applyProtection="1">
      <alignment horizontal="left" vertical="center" wrapText="1"/>
      <protection/>
    </xf>
    <xf numFmtId="0" fontId="0" fillId="0" borderId="0" xfId="53" applyNumberFormat="1" applyFont="1" applyFill="1" applyBorder="1" applyAlignment="1" applyProtection="1">
      <alignment horizontal="left" vertical="center"/>
      <protection/>
    </xf>
    <xf numFmtId="49" fontId="39" fillId="17" borderId="0" xfId="0" applyNumberFormat="1" applyFont="1" applyFill="1" applyAlignment="1" applyProtection="1">
      <alignment horizontal="left" vertical="center"/>
      <protection locked="0"/>
    </xf>
    <xf numFmtId="49" fontId="0" fillId="0" borderId="0" xfId="53" applyNumberFormat="1" applyFont="1" applyFill="1" applyBorder="1" applyAlignment="1" applyProtection="1">
      <alignment horizontal="left" vertical="center" wrapText="1"/>
      <protection/>
    </xf>
    <xf numFmtId="49" fontId="0" fillId="0" borderId="0" xfId="53" applyNumberFormat="1" applyFont="1" applyFill="1" applyBorder="1" applyAlignment="1" applyProtection="1">
      <alignment horizontal="left" vertical="center"/>
      <protection/>
    </xf>
    <xf numFmtId="49" fontId="0" fillId="0" borderId="0" xfId="0" applyNumberFormat="1" applyFont="1" applyFill="1" applyAlignment="1">
      <alignment horizontal="left" vertical="center"/>
    </xf>
    <xf numFmtId="49" fontId="20" fillId="0" borderId="0" xfId="0" applyNumberFormat="1" applyFont="1" applyFill="1" applyAlignment="1">
      <alignment horizontal="left" vertical="center"/>
    </xf>
    <xf numFmtId="49" fontId="22" fillId="0" borderId="0" xfId="0" applyNumberFormat="1" applyFont="1" applyFill="1" applyAlignment="1">
      <alignment horizontal="left" vertical="center"/>
    </xf>
    <xf numFmtId="49" fontId="38" fillId="0" borderId="0" xfId="53" applyNumberFormat="1" applyFont="1" applyFill="1" applyBorder="1" applyAlignment="1" applyProtection="1">
      <alignment horizontal="left" vertical="center"/>
      <protection/>
    </xf>
    <xf numFmtId="49" fontId="0" fillId="0" borderId="0" xfId="0" applyNumberFormat="1" applyFont="1" applyAlignment="1">
      <alignment horizontal="left" vertical="center"/>
    </xf>
    <xf numFmtId="0" fontId="0" fillId="0" borderId="0" xfId="53" applyFont="1" applyAlignment="1">
      <alignment horizontal="left" vertical="center"/>
    </xf>
    <xf numFmtId="49" fontId="0" fillId="0" borderId="0" xfId="0" applyNumberFormat="1" applyFont="1" applyFill="1" applyAlignment="1">
      <alignment horizontal="left" vertical="center"/>
    </xf>
    <xf numFmtId="0" fontId="0" fillId="0" borderId="0" xfId="0" applyFont="1" applyAlignment="1">
      <alignment horizontal="left" vertical="center"/>
    </xf>
    <xf numFmtId="0" fontId="0" fillId="0" borderId="0" xfId="53" applyFont="1" applyFill="1" applyBorder="1" applyAlignment="1">
      <alignment horizontal="left" vertical="center"/>
    </xf>
    <xf numFmtId="49" fontId="0" fillId="0" borderId="0" xfId="53" applyNumberFormat="1" applyFont="1" applyFill="1" applyAlignment="1">
      <alignment horizontal="left" vertical="center"/>
    </xf>
    <xf numFmtId="49" fontId="0" fillId="0" borderId="0" xfId="0" applyNumberFormat="1"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20" fillId="0" borderId="0" xfId="0" applyFont="1" applyFill="1" applyAlignment="1">
      <alignment horizontal="left" vertical="center"/>
    </xf>
    <xf numFmtId="0" fontId="22" fillId="0" borderId="0" xfId="0" applyFont="1" applyFill="1" applyAlignment="1">
      <alignment horizontal="left" vertical="center"/>
    </xf>
    <xf numFmtId="0" fontId="38" fillId="0" borderId="0" xfId="53" applyNumberFormat="1" applyFont="1" applyFill="1" applyBorder="1" applyAlignment="1" applyProtection="1">
      <alignment horizontal="left" vertical="center"/>
      <protection/>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ill="1" applyAlignment="1">
      <alignment horizontal="left" vertical="center"/>
    </xf>
    <xf numFmtId="0" fontId="30" fillId="0" borderId="0" xfId="0" applyFont="1" applyFill="1" applyAlignment="1">
      <alignment horizontal="left" vertical="center"/>
    </xf>
    <xf numFmtId="0" fontId="30" fillId="0" borderId="0" xfId="0" applyFont="1" applyFill="1" applyAlignment="1">
      <alignment horizontal="left" vertical="center" wrapText="1"/>
    </xf>
    <xf numFmtId="0" fontId="0" fillId="0" borderId="0" xfId="0" applyFill="1" applyAlignment="1">
      <alignment horizontal="left" vertical="center" wrapText="1"/>
    </xf>
    <xf numFmtId="0" fontId="31" fillId="0" borderId="0" xfId="0" applyFont="1" applyAlignment="1">
      <alignment horizontal="left" vertical="center"/>
    </xf>
    <xf numFmtId="0" fontId="0" fillId="0" borderId="0" xfId="0" applyAlignment="1">
      <alignment horizontal="left" vertical="center"/>
    </xf>
    <xf numFmtId="16" fontId="0" fillId="0" borderId="0" xfId="0" applyNumberFormat="1" applyFill="1" applyAlignment="1">
      <alignment horizontal="left" vertical="center"/>
    </xf>
    <xf numFmtId="0" fontId="24" fillId="0" borderId="0" xfId="53" applyFill="1" applyAlignment="1">
      <alignment horizontal="left" vertical="center"/>
    </xf>
    <xf numFmtId="0" fontId="24" fillId="0" borderId="0" xfId="53" applyNumberFormat="1" applyFill="1" applyBorder="1" applyAlignment="1" applyProtection="1">
      <alignment horizontal="left" vertical="center"/>
      <protection/>
    </xf>
    <xf numFmtId="169" fontId="0" fillId="0" borderId="0" xfId="0" applyNumberFormat="1" applyFill="1" applyAlignment="1">
      <alignment horizontal="left" vertical="center"/>
    </xf>
    <xf numFmtId="0" fontId="24" fillId="0" borderId="0" xfId="53" applyNumberFormat="1" applyFill="1" applyAlignment="1">
      <alignment horizontal="left" vertical="center" wrapText="1"/>
    </xf>
    <xf numFmtId="0" fontId="24" fillId="0" borderId="0" xfId="53" applyFill="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vertical="center" wrapText="1"/>
    </xf>
    <xf numFmtId="0" fontId="0" fillId="0" borderId="0" xfId="0" applyFont="1" applyFill="1" applyAlignment="1">
      <alignment horizontal="left" vertical="center"/>
    </xf>
    <xf numFmtId="49" fontId="0" fillId="0" borderId="0" xfId="0" applyNumberFormat="1" applyFont="1" applyAlignment="1">
      <alignment horizontal="left" vertical="center"/>
    </xf>
    <xf numFmtId="0" fontId="24" fillId="0" borderId="0" xfId="53" applyFill="1">
      <alignment vertical="center"/>
    </xf>
    <xf numFmtId="49" fontId="19" fillId="0" borderId="0" xfId="0" applyNumberFormat="1" applyFont="1" applyFill="1" applyBorder="1" applyAlignment="1">
      <alignment horizontal="left" vertical="center" wrapText="1"/>
    </xf>
    <xf numFmtId="0" fontId="23" fillId="0" borderId="0" xfId="0" applyNumberFormat="1"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1F2029"/>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ithoutborders.ca/" TargetMode="External" /><Relationship Id="rId2" Type="http://schemas.openxmlformats.org/officeDocument/2006/relationships/hyperlink" Target="mailto:info@artswithoutborders.ca" TargetMode="External" /><Relationship Id="rId3" Type="http://schemas.openxmlformats.org/officeDocument/2006/relationships/hyperlink" Target="mailto:sam@ashkenazfestival.com" TargetMode="External" /><Relationship Id="rId4" Type="http://schemas.openxmlformats.org/officeDocument/2006/relationships/hyperlink" Target="http://www.atlinfestival.ca/" TargetMode="External" /><Relationship Id="rId5" Type="http://schemas.openxmlformats.org/officeDocument/2006/relationships/hyperlink" Target="mailto:blueskiesad@gmail.com" TargetMode="External" /><Relationship Id="rId6" Type="http://schemas.openxmlformats.org/officeDocument/2006/relationships/hyperlink" Target="mailto:brandonfolkfestival@gmail.com" TargetMode="External" /><Relationship Id="rId7" Type="http://schemas.openxmlformats.org/officeDocument/2006/relationships/hyperlink" Target="mailto:kerry@calgaryfolkfest.com" TargetMode="External" /><Relationship Id="rId8" Type="http://schemas.openxmlformats.org/officeDocument/2006/relationships/hyperlink" Target="http://www.campbellbaymusicfest.com/" TargetMode="External" /><Relationship Id="rId9" Type="http://schemas.openxmlformats.org/officeDocument/2006/relationships/hyperlink" Target="mailto:campbellbaymusicfest@gmail.com" TargetMode="External" /><Relationship Id="rId10" Type="http://schemas.openxmlformats.org/officeDocument/2006/relationships/hyperlink" Target="mailto:submit@deeprootsmusic.ca" TargetMode="External" /><Relationship Id="rId11" Type="http://schemas.openxmlformats.org/officeDocument/2006/relationships/hyperlink" Target="mailto:info@canmorefolkfestival.com" TargetMode="External" /><Relationship Id="rId12" Type="http://schemas.openxmlformats.org/officeDocument/2006/relationships/hyperlink" Target="mailto:ejc@rogers.com" TargetMode="External" /><Relationship Id="rId13" Type="http://schemas.openxmlformats.org/officeDocument/2006/relationships/hyperlink" Target="http://www.accordeonmontmagny.com/" TargetMode="External" /><Relationship Id="rId14" Type="http://schemas.openxmlformats.org/officeDocument/2006/relationships/hyperlink" Target="mailto:accordeon@montmagny.com" TargetMode="External" /><Relationship Id="rId15" Type="http://schemas.openxmlformats.org/officeDocument/2006/relationships/hyperlink" Target="mailto:joella@celtic-colours.com" TargetMode="External" /><Relationship Id="rId16" Type="http://schemas.openxmlformats.org/officeDocument/2006/relationships/hyperlink" Target="http://www.coldsnapfestival.com/" TargetMode="External" /><Relationship Id="rId17" Type="http://schemas.openxmlformats.org/officeDocument/2006/relationships/hyperlink" Target="http://www.dcmf.com/" TargetMode="External" /><Relationship Id="rId18" Type="http://schemas.openxmlformats.org/officeDocument/2006/relationships/hyperlink" Target="mailto:info@dcmf.com" TargetMode="External" /><Relationship Id="rId19" Type="http://schemas.openxmlformats.org/officeDocument/2006/relationships/hyperlink" Target="mailto:artistic@eaglewoodfolk.com" TargetMode="External" /><Relationship Id="rId20" Type="http://schemas.openxmlformats.org/officeDocument/2006/relationships/hyperlink" Target="http://www.edgefestival.com/" TargetMode="External" /><Relationship Id="rId21" Type="http://schemas.openxmlformats.org/officeDocument/2006/relationships/hyperlink" Target="mailto:artistic_director@edgefestival.com" TargetMode="External" /><Relationship Id="rId22" Type="http://schemas.openxmlformats.org/officeDocument/2006/relationships/hyperlink" Target="mailto:twickham@efmf.ab.ca" TargetMode="External" /><Relationship Id="rId23" Type="http://schemas.openxmlformats.org/officeDocument/2006/relationships/hyperlink" Target="mailto:info@fergusscottishfestival.com" TargetMode="External" /><Relationship Id="rId24" Type="http://schemas.openxmlformats.org/officeDocument/2006/relationships/hyperlink" Target="http://www.chantsdevielles.com/" TargetMode="External" /><Relationship Id="rId25" Type="http://schemas.openxmlformats.org/officeDocument/2006/relationships/hyperlink" Target="mailto:leloup@csolve.net" TargetMode="External" /><Relationship Id="rId26" Type="http://schemas.openxmlformats.org/officeDocument/2006/relationships/hyperlink" Target="http://www.festivalfolkdequebec.com/" TargetMode="External" /><Relationship Id="rId27" Type="http://schemas.openxmlformats.org/officeDocument/2006/relationships/hyperlink" Target="http://www.festivallagranderencontre.com/" TargetMode="External" /><Relationship Id="rId28" Type="http://schemas.openxmlformats.org/officeDocument/2006/relationships/hyperlink" Target="http://memoireracines.org/" TargetMode="External" /><Relationship Id="rId29" Type="http://schemas.openxmlformats.org/officeDocument/2006/relationships/hyperlink" Target="mailto:festival@memoireracines.org" TargetMode="External" /><Relationship Id="rId30" Type="http://schemas.openxmlformats.org/officeDocument/2006/relationships/hyperlink" Target="http://www.musiqueduboutdumonde.com/" TargetMode="External" /><Relationship Id="rId31" Type="http://schemas.openxmlformats.org/officeDocument/2006/relationships/hyperlink" Target="mailto:programmation@musiqueduboutdumonde.com" TargetMode="External" /><Relationship Id="rId32" Type="http://schemas.openxmlformats.org/officeDocument/2006/relationships/hyperlink" Target="http://www.creativearts.on.ca/" TargetMode="External" /><Relationship Id="rId33" Type="http://schemas.openxmlformats.org/officeDocument/2006/relationships/hyperlink" Target="mailto:info@creativearts.on.ca" TargetMode="External" /><Relationship Id="rId34" Type="http://schemas.openxmlformats.org/officeDocument/2006/relationships/hyperlink" Target="http://www.filbergfestival.com/" TargetMode="External" /><Relationship Id="rId35" Type="http://schemas.openxmlformats.org/officeDocument/2006/relationships/hyperlink" Target="http://www.firenwater.ca/" TargetMode="External" /><Relationship Id="rId36" Type="http://schemas.openxmlformats.org/officeDocument/2006/relationships/hyperlink" Target="mailto:sheldon@granite.mb.ca?subject=Fire%20&amp;%20Water%20Inquiry" TargetMode="External" /><Relationship Id="rId37" Type="http://schemas.openxmlformats.org/officeDocument/2006/relationships/hyperlink" Target="http://www.folkontherocks.com/" TargetMode="External" /><Relationship Id="rId38" Type="http://schemas.openxmlformats.org/officeDocument/2006/relationships/hyperlink" Target="mailto:keithfotr@hotmail.com" TargetMode="External" /><Relationship Id="rId39" Type="http://schemas.openxmlformats.org/officeDocument/2006/relationships/hyperlink" Target="http://www.frostbitefest.ca/" TargetMode="External" /><Relationship Id="rId40" Type="http://schemas.openxmlformats.org/officeDocument/2006/relationships/hyperlink" Target="mailto:ad@frostbitefest.ca" TargetMode="External" /><Relationship Id="rId41" Type="http://schemas.openxmlformats.org/officeDocument/2006/relationships/hyperlink" Target="mailto:festival@celticfestival.ca" TargetMode="External" /><Relationship Id="rId42" Type="http://schemas.openxmlformats.org/officeDocument/2006/relationships/hyperlink" Target="http://www.grizfest.com/" TargetMode="External" /><Relationship Id="rId43" Type="http://schemas.openxmlformats.org/officeDocument/2006/relationships/hyperlink" Target="mailto:jmckay@dtr.ca" TargetMode="External" /><Relationship Id="rId44" Type="http://schemas.openxmlformats.org/officeDocument/2006/relationships/hyperlink" Target="mailto:dhiggins@harbourfrontcentre.com%20&#160;&#160;" TargetMode="External" /><Relationship Id="rId45" Type="http://schemas.openxmlformats.org/officeDocument/2006/relationships/hyperlink" Target="http://www.harmonyarts.ca/" TargetMode="External" /><Relationship Id="rId46" Type="http://schemas.openxmlformats.org/officeDocument/2006/relationships/hyperlink" Target="mailto:info@hillsidefestival.ca" TargetMode="External" /><Relationship Id="rId47" Type="http://schemas.openxmlformats.org/officeDocument/2006/relationships/hyperlink" Target="mailto:info@hillsidefestival.ca" TargetMode="External" /><Relationship Id="rId48" Type="http://schemas.openxmlformats.org/officeDocument/2006/relationships/hyperlink" Target="mailto:submissions@homecounty.ca" TargetMode="External" /><Relationship Id="rId49" Type="http://schemas.openxmlformats.org/officeDocument/2006/relationships/hyperlink" Target="http://www.inthehousefestival.com/" TargetMode="External" /><Relationship Id="rId50" Type="http://schemas.openxmlformats.org/officeDocument/2006/relationships/hyperlink" Target="mailto:info@inthehousefestival.com" TargetMode="External" /><Relationship Id="rId51" Type="http://schemas.openxmlformats.org/officeDocument/2006/relationships/hyperlink" Target="http://islandsfolkfestival.ca/" TargetMode="External" /><Relationship Id="rId52" Type="http://schemas.openxmlformats.org/officeDocument/2006/relationships/hyperlink" Target="mailto:islandff@telus.net" TargetMode="External" /><Relationship Id="rId53" Type="http://schemas.openxmlformats.org/officeDocument/2006/relationships/hyperlink" Target="http://www.komasketmusicfestival.com/" TargetMode="External" /><Relationship Id="rId54" Type="http://schemas.openxmlformats.org/officeDocument/2006/relationships/hyperlink" Target="mailto:dandtproductions@shaw.ca" TargetMode="External" /><Relationship Id="rId55" Type="http://schemas.openxmlformats.org/officeDocument/2006/relationships/hyperlink" Target="http://www.musiquemmm.com/" TargetMode="External" /><Relationship Id="rId56" Type="http://schemas.openxmlformats.org/officeDocument/2006/relationships/hyperlink" Target="http://www.littlefest.ca/" TargetMode="External" /><Relationship Id="rId57" Type="http://schemas.openxmlformats.org/officeDocument/2006/relationships/hyperlink" Target="mailto:ron@littleslocanlodge.com" TargetMode="External" /><Relationship Id="rId58" Type="http://schemas.openxmlformats.org/officeDocument/2006/relationships/hyperlink" Target="http://www.lilacfestival.net/" TargetMode="External" /><Relationship Id="rId59" Type="http://schemas.openxmlformats.org/officeDocument/2006/relationships/hyperlink" Target="http://www.harbourfrontcentre.com/worldroutes/festivals.cfm?festival_id=58" TargetMode="External" /><Relationship Id="rId60" Type="http://schemas.openxmlformats.org/officeDocument/2006/relationships/hyperlink" Target="mailto:info@folkharbour.com" TargetMode="External" /><Relationship Id="rId61" Type="http://schemas.openxmlformats.org/officeDocument/2006/relationships/hyperlink" Target="mailto:ad@mariposafolk.com" TargetMode="External" /><Relationship Id="rId62" Type="http://schemas.openxmlformats.org/officeDocument/2006/relationships/hyperlink" Target="mailto:mill_race@yahoo.com" TargetMode="External" /><Relationship Id="rId63" Type="http://schemas.openxmlformats.org/officeDocument/2006/relationships/hyperlink" Target="http://www.missionfolkmusicfestival.ca/" TargetMode="External" /><Relationship Id="rId64" Type="http://schemas.openxmlformats.org/officeDocument/2006/relationships/hyperlink" Target="mailto:mfmfs@look.ca" TargetMode="External" /><Relationship Id="rId65" Type="http://schemas.openxmlformats.org/officeDocument/2006/relationships/hyperlink" Target="http://www.nesscreek.com/" TargetMode="External" /><Relationship Id="rId66" Type="http://schemas.openxmlformats.org/officeDocument/2006/relationships/hyperlink" Target="http://www.nlfolkfestival.com/" TargetMode="External" /><Relationship Id="rId67" Type="http://schemas.openxmlformats.org/officeDocument/2006/relationships/hyperlink" Target="mailto:roger@nlfolk.com" TargetMode="External" /><Relationship Id="rId68" Type="http://schemas.openxmlformats.org/officeDocument/2006/relationships/hyperlink" Target="http://lslncca.ca/current/" TargetMode="External" /><Relationship Id="rId69" Type="http://schemas.openxmlformats.org/officeDocument/2006/relationships/hyperlink" Target="mailto:carolwea@shaw.ca" TargetMode="External" /><Relationship Id="rId70" Type="http://schemas.openxmlformats.org/officeDocument/2006/relationships/hyperlink" Target="http://www.otownhoedown.com/" TargetMode="External" /><Relationship Id="rId71" Type="http://schemas.openxmlformats.org/officeDocument/2006/relationships/hyperlink" Target="mailto:hoedown@leftymcrighty.com" TargetMode="External" /><Relationship Id="rId72" Type="http://schemas.openxmlformats.org/officeDocument/2006/relationships/hyperlink" Target="mailto:submit@ottawafolk.org" TargetMode="External" /><Relationship Id="rId73" Type="http://schemas.openxmlformats.org/officeDocument/2006/relationships/hyperlink" Target="http://rrwmf.ca/" TargetMode="External" /><Relationship Id="rId74" Type="http://schemas.openxmlformats.org/officeDocument/2006/relationships/hyperlink" Target="mailto:%20performancemanager@rrwmf.ca" TargetMode="External" /><Relationship Id="rId75" Type="http://schemas.openxmlformats.org/officeDocument/2006/relationships/hyperlink" Target="mailto:info@reginafolkfestival.com" TargetMode="External" /><Relationship Id="rId76" Type="http://schemas.openxmlformats.org/officeDocument/2006/relationships/hyperlink" Target="mailto:cvpv@videotron.ca" TargetMode="External" /><Relationship Id="rId77" Type="http://schemas.openxmlformats.org/officeDocument/2006/relationships/hyperlink" Target="http://www.riverandsky.ca/" TargetMode="External" /><Relationship Id="rId78" Type="http://schemas.openxmlformats.org/officeDocument/2006/relationships/hyperlink" Target="mailto:info@riverandsky.ca" TargetMode="External" /><Relationship Id="rId79" Type="http://schemas.openxmlformats.org/officeDocument/2006/relationships/hyperlink" Target="http://www.robsonvalleymusicfestivalbc.com/" TargetMode="External" /><Relationship Id="rId80" Type="http://schemas.openxmlformats.org/officeDocument/2006/relationships/hyperlink" Target="mailto:shara_rocks@yahoo.ca" TargetMode="External" /><Relationship Id="rId81" Type="http://schemas.openxmlformats.org/officeDocument/2006/relationships/hyperlink" Target="http://www.rootsandblues.ca/" TargetMode="External" /><Relationship Id="rId82" Type="http://schemas.openxmlformats.org/officeDocument/2006/relationships/hyperlink" Target="mailto:ad@rootsandblues.ca" TargetMode="External" /><Relationship Id="rId83" Type="http://schemas.openxmlformats.org/officeDocument/2006/relationships/hyperlink" Target="mailto:festival@sheltervalley.com" TargetMode="External" /><Relationship Id="rId84" Type="http://schemas.openxmlformats.org/officeDocument/2006/relationships/hyperlink" Target="mailto:festivalplanning@yahoo.com" TargetMode="External" /><Relationship Id="rId85" Type="http://schemas.openxmlformats.org/officeDocument/2006/relationships/hyperlink" Target="http://www.sledisland.com/" TargetMode="External" /><Relationship Id="rId86" Type="http://schemas.openxmlformats.org/officeDocument/2006/relationships/hyperlink" Target="mailto:alan@smallworldmusic.com" TargetMode="External" /><Relationship Id="rId87" Type="http://schemas.openxmlformats.org/officeDocument/2006/relationships/hyperlink" Target="http://www.smithersmusicfest.com/" TargetMode="External" /><Relationship Id="rId88" Type="http://schemas.openxmlformats.org/officeDocument/2006/relationships/hyperlink" Target="javascript:void(location.href='mailto:'+String.fromCharCode(115,109,105,116,104,101,114,115,102,101,115,116,105,118,97,108,64,103,109,97,105,108,46,99,111,109))" TargetMode="External" /><Relationship Id="rId89" Type="http://schemas.openxmlformats.org/officeDocument/2006/relationships/hyperlink" Target="http://www.scfair.ab.ca/" TargetMode="External" /><Relationship Id="rId90" Type="http://schemas.openxmlformats.org/officeDocument/2006/relationships/hyperlink" Target="mailto:scf.submissions@gmail.com" TargetMode="External" /><Relationship Id="rId91" Type="http://schemas.openxmlformats.org/officeDocument/2006/relationships/hyperlink" Target="mailto:queries@stanfest.com" TargetMode="External" /><Relationship Id="rId92" Type="http://schemas.openxmlformats.org/officeDocument/2006/relationships/hyperlink" Target="mailto:jameskeelo@mac.com" TargetMode="External" /><Relationship Id="rId93" Type="http://schemas.openxmlformats.org/officeDocument/2006/relationships/hyperlink" Target="mailto:info@sunfest.on.ca" TargetMode="External" /><Relationship Id="rId94" Type="http://schemas.openxmlformats.org/officeDocument/2006/relationships/hyperlink" Target="http://www.theworks.ab.ca/" TargetMode="External" /><Relationship Id="rId95" Type="http://schemas.openxmlformats.org/officeDocument/2006/relationships/hyperlink" Target="mailto:devinlat@gmail.com" TargetMode="External" /><Relationship Id="rId96" Type="http://schemas.openxmlformats.org/officeDocument/2006/relationships/hyperlink" Target="mailto:programming@thefestival.bc.ca" TargetMode="External" /><Relationship Id="rId97" Type="http://schemas.openxmlformats.org/officeDocument/2006/relationships/hyperlink" Target="http://www.islandmusicfest.com/" TargetMode="External" /><Relationship Id="rId98" Type="http://schemas.openxmlformats.org/officeDocument/2006/relationships/hyperlink" Target="mailto:dougcox@shaw.ca" TargetMode="External" /><Relationship Id="rId99" Type="http://schemas.openxmlformats.org/officeDocument/2006/relationships/hyperlink" Target="http://www.westfest.ca/" TargetMode="External" /><Relationship Id="rId100" Type="http://schemas.openxmlformats.org/officeDocument/2006/relationships/hyperlink" Target="mailto:info@westfest.ca" TargetMode="External" /><Relationship Id="rId101" Type="http://schemas.openxmlformats.org/officeDocument/2006/relationships/hyperlink" Target="mailto:info@winnipegfolkfestival.ca" TargetMode="External" /><Relationship Id="rId102" Type="http://schemas.openxmlformats.org/officeDocument/2006/relationships/hyperlink" Target="http://www.hornbyfestival.bc.ca/" TargetMode="External" /><Relationship Id="rId103" Type="http://schemas.openxmlformats.org/officeDocument/2006/relationships/hyperlink" Target="mailto:hornbyfestival@uniserve.com" TargetMode="External" /><Relationship Id="rId104" Type="http://schemas.openxmlformats.org/officeDocument/2006/relationships/hyperlink" Target="mailto:info@harrisonfestival.com" TargetMode="External" /><Relationship Id="rId105" Type="http://schemas.openxmlformats.org/officeDocument/2006/relationships/hyperlink" Target="http://www.bigtimeout.com/" TargetMode="External" /><Relationship Id="rId106" Type="http://schemas.openxmlformats.org/officeDocument/2006/relationships/hyperlink" Target="mailto:dearvig@gmail.com" TargetMode="External" /><Relationship Id="rId107" Type="http://schemas.openxmlformats.org/officeDocument/2006/relationships/hyperlink" Target="http://www.artswells.com/" TargetMode="External" /><Relationship Id="rId108" Type="http://schemas.openxmlformats.org/officeDocument/2006/relationships/hyperlink" Target="mailto:artswellsfestival@imarts.com" TargetMode="External" /><Relationship Id="rId109" Type="http://schemas.openxmlformats.org/officeDocument/2006/relationships/hyperlink" Target="mailto:info@filbergfestival.com" TargetMode="External" /><Relationship Id="rId110" Type="http://schemas.openxmlformats.org/officeDocument/2006/relationships/hyperlink" Target="mailto:info@folklorama.ca" TargetMode="External" /><Relationship Id="rId111" Type="http://schemas.openxmlformats.org/officeDocument/2006/relationships/hyperlink" Target="mailto:info@sledisland.com" TargetMode="External" /><Relationship Id="rId112" Type="http://schemas.openxmlformats.org/officeDocument/2006/relationships/hyperlink" Target="http://www.twistedpines.com/index.php" TargetMode="External" /><Relationship Id="rId113" Type="http://schemas.openxmlformats.org/officeDocument/2006/relationships/hyperlink" Target="http://www.kispiox.com/kvmf/" TargetMode="External" /><Relationship Id="rId114" Type="http://schemas.openxmlformats.org/officeDocument/2006/relationships/hyperlink" Target="http://www.harrisonfestival.com/" TargetMode="External" /><Relationship Id="rId115" Type="http://schemas.openxmlformats.org/officeDocument/2006/relationships/hyperlink" Target="http://www.davecool.ca/" TargetMode="External" /><Relationship Id="rId116" Type="http://schemas.openxmlformats.org/officeDocument/2006/relationships/hyperlink" Target="http://www.emmajulien.com/" TargetMode="External" /><Relationship Id="rId117" Type="http://schemas.openxmlformats.org/officeDocument/2006/relationships/hyperlink" Target="http://www.rootsmusic.ca/" TargetMode="External" /><Relationship Id="rId118" Type="http://schemas.openxmlformats.org/officeDocument/2006/relationships/hyperlink" Target="mailto:info@coldsnapfestival.com" TargetMode="External" /><Relationship Id="rId119" Type="http://schemas.openxmlformats.org/officeDocument/2006/relationships/hyperlink" Target="http://www.inthedeadofwinter.com/" TargetMode="External" /><Relationship Id="rId120" Type="http://schemas.openxmlformats.org/officeDocument/2006/relationships/hyperlink" Target="mailto:ad@ptbofolkfest.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U103"/>
  <sheetViews>
    <sheetView tabSelected="1" zoomScalePageLayoutView="0" workbookViewId="0" topLeftCell="A56">
      <selection activeCell="A76" sqref="A76"/>
    </sheetView>
  </sheetViews>
  <sheetFormatPr defaultColWidth="8.8515625" defaultRowHeight="12.75"/>
  <cols>
    <col min="1" max="1" width="30.00390625" style="1" customWidth="1"/>
    <col min="2" max="2" width="20.7109375" style="1" customWidth="1"/>
    <col min="3" max="3" width="9.421875" style="1" customWidth="1"/>
    <col min="4" max="4" width="15.7109375" style="1" customWidth="1"/>
    <col min="5" max="5" width="20.421875" style="1" customWidth="1"/>
    <col min="6" max="6" width="16.7109375" style="1" customWidth="1"/>
    <col min="7" max="7" width="33.7109375" style="1" customWidth="1"/>
    <col min="8" max="8" width="36.7109375" style="1" customWidth="1"/>
    <col min="9" max="9" width="32.00390625" style="1" customWidth="1"/>
    <col min="10" max="12" width="15.28125" style="1" customWidth="1"/>
    <col min="13" max="13" width="20.28125" style="1" customWidth="1"/>
    <col min="14" max="14" width="25.421875" style="1" customWidth="1"/>
    <col min="15" max="15" width="22.00390625" style="1" customWidth="1"/>
    <col min="16" max="16" width="26.28125" style="1" customWidth="1"/>
    <col min="17" max="17" width="50.7109375" style="1" customWidth="1"/>
    <col min="18" max="18" width="47.140625" style="1" customWidth="1"/>
    <col min="19" max="19" width="19.8515625" style="1" customWidth="1"/>
    <col min="20" max="20" width="17.7109375" style="1" customWidth="1"/>
    <col min="21" max="21" width="59.28125" style="1" customWidth="1"/>
    <col min="22" max="16384" width="8.8515625" style="1" customWidth="1"/>
  </cols>
  <sheetData>
    <row r="1" spans="1:16" s="3" customFormat="1" ht="12">
      <c r="A1" s="2">
        <v>41287</v>
      </c>
      <c r="E1" s="4"/>
      <c r="H1" s="61"/>
      <c r="I1" s="73"/>
      <c r="K1" s="4"/>
      <c r="N1" s="5"/>
      <c r="P1" s="5"/>
    </row>
    <row r="2" spans="1:16" s="7" customFormat="1" ht="42" customHeight="1">
      <c r="A2" s="97" t="s">
        <v>39</v>
      </c>
      <c r="B2" s="97"/>
      <c r="C2" s="97"/>
      <c r="D2" s="97"/>
      <c r="E2" s="97"/>
      <c r="F2" s="97"/>
      <c r="G2" s="97"/>
      <c r="H2" s="62"/>
      <c r="I2" s="74"/>
      <c r="K2" s="6"/>
      <c r="N2" s="8"/>
      <c r="P2" s="8"/>
    </row>
    <row r="3" spans="1:16" s="13" customFormat="1" ht="16.5">
      <c r="A3" s="9" t="s">
        <v>657</v>
      </c>
      <c r="B3" s="10"/>
      <c r="C3" s="10"/>
      <c r="D3" s="10"/>
      <c r="E3" s="11"/>
      <c r="F3" s="10"/>
      <c r="G3" s="10"/>
      <c r="H3" s="63"/>
      <c r="I3" s="75"/>
      <c r="K3" s="12"/>
      <c r="N3" s="14"/>
      <c r="P3" s="14"/>
    </row>
    <row r="4" spans="1:16" s="13" customFormat="1" ht="16.5">
      <c r="A4" s="9"/>
      <c r="B4" s="10"/>
      <c r="C4" s="10"/>
      <c r="D4" s="10"/>
      <c r="E4" s="11"/>
      <c r="F4" s="10"/>
      <c r="G4" s="10"/>
      <c r="H4" s="63"/>
      <c r="I4" s="75"/>
      <c r="K4" s="12"/>
      <c r="N4" s="14"/>
      <c r="P4" s="14"/>
    </row>
    <row r="5" spans="1:16" s="13" customFormat="1" ht="12.75" customHeight="1">
      <c r="A5" s="9"/>
      <c r="B5" s="98" t="s">
        <v>609</v>
      </c>
      <c r="C5" s="98"/>
      <c r="D5" s="98"/>
      <c r="E5" s="98"/>
      <c r="F5" s="98"/>
      <c r="G5" s="98"/>
      <c r="H5" s="63"/>
      <c r="I5" s="75"/>
      <c r="K5" s="12"/>
      <c r="N5" s="14"/>
      <c r="P5" s="14"/>
    </row>
    <row r="6" spans="1:16" s="16" customFormat="1" ht="15">
      <c r="A6" s="52" t="s">
        <v>40</v>
      </c>
      <c r="B6" s="98"/>
      <c r="C6" s="98"/>
      <c r="D6" s="98"/>
      <c r="E6" s="98"/>
      <c r="F6" s="98"/>
      <c r="G6" s="98"/>
      <c r="H6" s="64"/>
      <c r="I6" s="76"/>
      <c r="K6" s="15"/>
      <c r="N6" s="17"/>
      <c r="P6" s="17"/>
    </row>
    <row r="7" spans="1:16" s="16" customFormat="1" ht="15">
      <c r="A7" s="52" t="s">
        <v>41</v>
      </c>
      <c r="B7" s="98"/>
      <c r="C7" s="98"/>
      <c r="D7" s="98"/>
      <c r="E7" s="98"/>
      <c r="F7" s="98"/>
      <c r="G7" s="98"/>
      <c r="H7" s="64"/>
      <c r="I7" s="76"/>
      <c r="K7" s="15"/>
      <c r="N7" s="17"/>
      <c r="P7" s="17"/>
    </row>
    <row r="8" spans="1:16" s="16" customFormat="1" ht="15">
      <c r="A8" s="52" t="s">
        <v>42</v>
      </c>
      <c r="B8" s="98"/>
      <c r="C8" s="98"/>
      <c r="D8" s="98"/>
      <c r="E8" s="98"/>
      <c r="F8" s="98"/>
      <c r="G8" s="98"/>
      <c r="H8" s="64"/>
      <c r="I8" s="76"/>
      <c r="K8" s="15"/>
      <c r="N8" s="17"/>
      <c r="P8" s="17"/>
    </row>
    <row r="9" spans="1:16" s="16" customFormat="1" ht="15">
      <c r="A9" s="19"/>
      <c r="B9" s="18"/>
      <c r="C9" s="18"/>
      <c r="D9" s="20"/>
      <c r="E9" s="21"/>
      <c r="F9" s="20"/>
      <c r="G9" s="20"/>
      <c r="H9" s="64"/>
      <c r="I9" s="76"/>
      <c r="K9" s="15"/>
      <c r="N9" s="17"/>
      <c r="P9" s="17"/>
    </row>
    <row r="10" spans="1:21" s="26" customFormat="1" ht="33.75">
      <c r="A10" s="22" t="s">
        <v>43</v>
      </c>
      <c r="B10" s="22" t="s">
        <v>44</v>
      </c>
      <c r="C10" s="22" t="s">
        <v>45</v>
      </c>
      <c r="D10" s="22" t="s">
        <v>46</v>
      </c>
      <c r="E10" s="23" t="s">
        <v>47</v>
      </c>
      <c r="F10" s="22" t="s">
        <v>48</v>
      </c>
      <c r="G10" s="22" t="s">
        <v>49</v>
      </c>
      <c r="H10" s="58" t="s">
        <v>50</v>
      </c>
      <c r="I10" s="55" t="s">
        <v>51</v>
      </c>
      <c r="J10" s="22" t="s">
        <v>52</v>
      </c>
      <c r="K10" s="23" t="s">
        <v>53</v>
      </c>
      <c r="L10" s="22" t="s">
        <v>54</v>
      </c>
      <c r="M10" s="22" t="s">
        <v>55</v>
      </c>
      <c r="N10" s="24" t="s">
        <v>56</v>
      </c>
      <c r="O10" s="22" t="s">
        <v>57</v>
      </c>
      <c r="P10" s="24" t="s">
        <v>58</v>
      </c>
      <c r="Q10" s="24" t="s">
        <v>59</v>
      </c>
      <c r="R10" s="24" t="s">
        <v>60</v>
      </c>
      <c r="S10" s="24" t="s">
        <v>61</v>
      </c>
      <c r="T10" s="24" t="s">
        <v>62</v>
      </c>
      <c r="U10" s="25"/>
    </row>
    <row r="11" spans="1:21" ht="36">
      <c r="A11" s="80" t="s">
        <v>555</v>
      </c>
      <c r="B11" s="85" t="s">
        <v>556</v>
      </c>
      <c r="C11" s="80" t="s">
        <v>80</v>
      </c>
      <c r="D11" s="80" t="s">
        <v>557</v>
      </c>
      <c r="E11" s="86">
        <v>41305</v>
      </c>
      <c r="F11" s="83" t="s">
        <v>651</v>
      </c>
      <c r="G11" s="35" t="s">
        <v>558</v>
      </c>
      <c r="H11" s="57" t="s">
        <v>559</v>
      </c>
      <c r="I11" s="77" t="s">
        <v>560</v>
      </c>
      <c r="J11" s="80"/>
      <c r="K11" s="95" t="s">
        <v>23</v>
      </c>
      <c r="L11" s="80" t="s">
        <v>2</v>
      </c>
      <c r="M11" s="80" t="s">
        <v>2</v>
      </c>
      <c r="N11" s="93" t="s">
        <v>674</v>
      </c>
      <c r="O11" s="80"/>
      <c r="P11" s="80"/>
      <c r="Q11" s="27"/>
      <c r="R11" s="27"/>
      <c r="S11" s="27"/>
      <c r="T11" s="27"/>
      <c r="U11" s="27"/>
    </row>
    <row r="12" spans="1:21" ht="36">
      <c r="A12" s="80" t="s">
        <v>63</v>
      </c>
      <c r="B12" s="80"/>
      <c r="C12" s="80" t="s">
        <v>64</v>
      </c>
      <c r="D12" s="80" t="s">
        <v>65</v>
      </c>
      <c r="E12" s="80"/>
      <c r="F12" s="80"/>
      <c r="G12" s="35" t="s">
        <v>66</v>
      </c>
      <c r="H12" s="59" t="s">
        <v>67</v>
      </c>
      <c r="I12" s="56" t="s">
        <v>68</v>
      </c>
      <c r="J12" s="81" t="s">
        <v>69</v>
      </c>
      <c r="K12" s="48"/>
      <c r="L12" s="81" t="s">
        <v>2</v>
      </c>
      <c r="M12" s="81" t="s">
        <v>2</v>
      </c>
      <c r="N12" s="82" t="s">
        <v>2</v>
      </c>
      <c r="O12" s="81"/>
      <c r="P12" s="80"/>
      <c r="Q12" s="27" t="s">
        <v>446</v>
      </c>
      <c r="R12" s="27" t="s">
        <v>77</v>
      </c>
      <c r="S12" s="27"/>
      <c r="T12" s="27"/>
      <c r="U12" s="27"/>
    </row>
    <row r="13" spans="1:21" ht="36">
      <c r="A13" s="27" t="s">
        <v>70</v>
      </c>
      <c r="B13" s="50" t="s">
        <v>445</v>
      </c>
      <c r="C13" s="27" t="s">
        <v>71</v>
      </c>
      <c r="D13" s="27" t="s">
        <v>72</v>
      </c>
      <c r="E13" s="28"/>
      <c r="F13" s="50" t="s">
        <v>73</v>
      </c>
      <c r="G13" s="29" t="str">
        <f>HYPERLINK("http://www.ashkenazfestival.com/","http://www.ashkenazfestival.com")</f>
        <v>http://www.ashkenazfestival.com</v>
      </c>
      <c r="H13" s="59" t="s">
        <v>74</v>
      </c>
      <c r="I13" s="56" t="s">
        <v>75</v>
      </c>
      <c r="J13" s="31" t="s">
        <v>76</v>
      </c>
      <c r="K13" s="49" t="s">
        <v>103</v>
      </c>
      <c r="L13" s="50" t="s">
        <v>2</v>
      </c>
      <c r="M13" s="50" t="s">
        <v>2</v>
      </c>
      <c r="N13" s="50" t="s">
        <v>2</v>
      </c>
      <c r="O13" s="50" t="s">
        <v>118</v>
      </c>
      <c r="P13" s="27" t="s">
        <v>2</v>
      </c>
      <c r="Q13" s="27" t="s">
        <v>3</v>
      </c>
      <c r="R13" s="27" t="s">
        <v>4</v>
      </c>
      <c r="S13" s="27"/>
      <c r="T13" s="27"/>
      <c r="U13" s="27"/>
    </row>
    <row r="14" spans="1:21" ht="36">
      <c r="A14" s="80" t="s">
        <v>78</v>
      </c>
      <c r="B14" s="80" t="s">
        <v>79</v>
      </c>
      <c r="C14" s="80" t="s">
        <v>80</v>
      </c>
      <c r="D14" s="80" t="s">
        <v>81</v>
      </c>
      <c r="E14" s="38" t="s">
        <v>82</v>
      </c>
      <c r="F14" s="80" t="s">
        <v>83</v>
      </c>
      <c r="G14" s="35" t="s">
        <v>84</v>
      </c>
      <c r="H14" s="65" t="s">
        <v>85</v>
      </c>
      <c r="I14" s="56" t="s">
        <v>86</v>
      </c>
      <c r="J14" s="80" t="s">
        <v>0</v>
      </c>
      <c r="K14" s="38" t="s">
        <v>1</v>
      </c>
      <c r="L14" s="80" t="s">
        <v>2</v>
      </c>
      <c r="M14" s="80" t="s">
        <v>2</v>
      </c>
      <c r="N14" s="83" t="s">
        <v>2</v>
      </c>
      <c r="O14" s="80" t="s">
        <v>118</v>
      </c>
      <c r="P14" s="80" t="s">
        <v>2</v>
      </c>
      <c r="Q14" s="27"/>
      <c r="R14" s="27" t="s">
        <v>119</v>
      </c>
      <c r="S14" s="27"/>
      <c r="T14" s="27"/>
      <c r="U14" s="27"/>
    </row>
    <row r="15" spans="1:21" ht="36">
      <c r="A15" s="80" t="s">
        <v>549</v>
      </c>
      <c r="B15" s="80"/>
      <c r="C15" s="80" t="s">
        <v>80</v>
      </c>
      <c r="D15" s="80" t="s">
        <v>550</v>
      </c>
      <c r="E15" s="80"/>
      <c r="F15" s="80" t="s">
        <v>551</v>
      </c>
      <c r="G15" s="35" t="s">
        <v>552</v>
      </c>
      <c r="H15" s="57" t="s">
        <v>553</v>
      </c>
      <c r="I15" s="77" t="s">
        <v>554</v>
      </c>
      <c r="J15" s="80"/>
      <c r="K15" s="80"/>
      <c r="L15" s="80" t="s">
        <v>2</v>
      </c>
      <c r="M15" s="80" t="s">
        <v>2</v>
      </c>
      <c r="N15" s="83" t="s">
        <v>2</v>
      </c>
      <c r="O15" s="80"/>
      <c r="P15" s="80"/>
      <c r="Q15" s="27"/>
      <c r="R15" s="27"/>
      <c r="S15" s="27"/>
      <c r="T15" s="27"/>
      <c r="U15" s="27"/>
    </row>
    <row r="16" spans="1:21" ht="48">
      <c r="A16" s="80" t="s">
        <v>5</v>
      </c>
      <c r="B16" s="80" t="s">
        <v>6</v>
      </c>
      <c r="C16" s="80" t="s">
        <v>71</v>
      </c>
      <c r="D16" s="80" t="s">
        <v>7</v>
      </c>
      <c r="E16" s="80" t="s">
        <v>8</v>
      </c>
      <c r="F16" s="80" t="s">
        <v>9</v>
      </c>
      <c r="G16" s="80"/>
      <c r="H16" s="57" t="s">
        <v>10</v>
      </c>
      <c r="I16" s="77" t="s">
        <v>115</v>
      </c>
      <c r="J16" s="80" t="s">
        <v>116</v>
      </c>
      <c r="K16" s="38" t="s">
        <v>117</v>
      </c>
      <c r="L16" s="80" t="s">
        <v>2</v>
      </c>
      <c r="M16" s="80" t="s">
        <v>2</v>
      </c>
      <c r="N16" s="83" t="s">
        <v>2</v>
      </c>
      <c r="O16" s="80" t="s">
        <v>118</v>
      </c>
      <c r="P16" s="80" t="s">
        <v>2</v>
      </c>
      <c r="Q16" s="27" t="s">
        <v>134</v>
      </c>
      <c r="R16" s="27" t="s">
        <v>135</v>
      </c>
      <c r="S16" s="27"/>
      <c r="T16" s="27"/>
      <c r="U16" s="27"/>
    </row>
    <row r="17" spans="1:21" ht="36">
      <c r="A17" s="27" t="s">
        <v>120</v>
      </c>
      <c r="B17" s="33"/>
      <c r="C17" s="27" t="s">
        <v>121</v>
      </c>
      <c r="D17" s="27" t="s">
        <v>122</v>
      </c>
      <c r="E17" s="32"/>
      <c r="F17" s="31"/>
      <c r="G17" s="30" t="s">
        <v>123</v>
      </c>
      <c r="H17" s="59" t="s">
        <v>124</v>
      </c>
      <c r="I17" s="56" t="s">
        <v>125</v>
      </c>
      <c r="J17" s="31" t="s">
        <v>126</v>
      </c>
      <c r="K17" s="32"/>
      <c r="L17" s="50" t="s">
        <v>2</v>
      </c>
      <c r="M17" s="50" t="s">
        <v>2</v>
      </c>
      <c r="N17" s="50" t="s">
        <v>2</v>
      </c>
      <c r="O17" s="31"/>
      <c r="P17" s="27"/>
      <c r="Q17" s="27" t="s">
        <v>143</v>
      </c>
      <c r="R17" s="27" t="s">
        <v>14</v>
      </c>
      <c r="S17" s="27" t="s">
        <v>2</v>
      </c>
      <c r="T17" s="27"/>
      <c r="U17" s="27"/>
    </row>
    <row r="18" spans="1:21" ht="36">
      <c r="A18" s="27" t="s">
        <v>127</v>
      </c>
      <c r="B18" s="27" t="s">
        <v>128</v>
      </c>
      <c r="C18" s="27" t="s">
        <v>64</v>
      </c>
      <c r="D18" s="27" t="s">
        <v>129</v>
      </c>
      <c r="E18" s="28" t="s">
        <v>130</v>
      </c>
      <c r="F18" s="31" t="s">
        <v>131</v>
      </c>
      <c r="G18" s="29" t="str">
        <f>HYPERLINK("http://www.calgaryfolkfest.com/","http://www.calgaryfolkfest.com")</f>
        <v>http://www.calgaryfolkfest.com</v>
      </c>
      <c r="H18" s="59" t="s">
        <v>132</v>
      </c>
      <c r="I18" s="56" t="s">
        <v>2</v>
      </c>
      <c r="J18" s="31" t="s">
        <v>133</v>
      </c>
      <c r="K18" s="32" t="s">
        <v>117</v>
      </c>
      <c r="L18" s="31" t="s">
        <v>2</v>
      </c>
      <c r="M18" s="31" t="s">
        <v>2</v>
      </c>
      <c r="N18" s="50" t="s">
        <v>2</v>
      </c>
      <c r="O18" s="31" t="s">
        <v>118</v>
      </c>
      <c r="P18" s="27" t="s">
        <v>2</v>
      </c>
      <c r="Q18" s="27" t="s">
        <v>24</v>
      </c>
      <c r="R18" s="27"/>
      <c r="S18" s="27"/>
      <c r="T18" s="27"/>
      <c r="U18" s="27"/>
    </row>
    <row r="19" spans="1:21" ht="24">
      <c r="A19" s="80" t="s">
        <v>136</v>
      </c>
      <c r="B19" s="80" t="s">
        <v>137</v>
      </c>
      <c r="C19" s="80" t="s">
        <v>80</v>
      </c>
      <c r="D19" s="80" t="s">
        <v>138</v>
      </c>
      <c r="E19" s="38" t="s">
        <v>2</v>
      </c>
      <c r="F19" s="31" t="s">
        <v>139</v>
      </c>
      <c r="G19" s="35" t="s">
        <v>140</v>
      </c>
      <c r="H19" s="60" t="s">
        <v>141</v>
      </c>
      <c r="I19" s="57" t="s">
        <v>2</v>
      </c>
      <c r="J19" s="80" t="s">
        <v>142</v>
      </c>
      <c r="K19" s="38" t="s">
        <v>2</v>
      </c>
      <c r="L19" s="80" t="s">
        <v>2</v>
      </c>
      <c r="M19" s="80" t="s">
        <v>2</v>
      </c>
      <c r="N19" s="83" t="s">
        <v>2</v>
      </c>
      <c r="O19" s="80" t="s">
        <v>2</v>
      </c>
      <c r="P19" s="80" t="s">
        <v>2</v>
      </c>
      <c r="Q19" s="27" t="s">
        <v>448</v>
      </c>
      <c r="R19" s="27" t="s">
        <v>449</v>
      </c>
      <c r="S19" s="27"/>
      <c r="T19" s="27"/>
      <c r="U19" s="27"/>
    </row>
    <row r="20" spans="1:21" ht="36">
      <c r="A20" s="27" t="s">
        <v>15</v>
      </c>
      <c r="B20" s="27"/>
      <c r="C20" s="27" t="s">
        <v>16</v>
      </c>
      <c r="D20" s="27" t="s">
        <v>17</v>
      </c>
      <c r="E20" s="28" t="s">
        <v>18</v>
      </c>
      <c r="F20" s="50" t="s">
        <v>19</v>
      </c>
      <c r="G20" s="29" t="str">
        <f>HYPERLINK("http://www.deeprootsmusic.ca/","http://www.deeprootsmusic.ca")</f>
        <v>http://www.deeprootsmusic.ca</v>
      </c>
      <c r="H20" s="59" t="s">
        <v>20</v>
      </c>
      <c r="I20" s="56" t="s">
        <v>21</v>
      </c>
      <c r="J20" s="31" t="s">
        <v>22</v>
      </c>
      <c r="K20" s="32" t="s">
        <v>23</v>
      </c>
      <c r="L20" s="31" t="s">
        <v>2</v>
      </c>
      <c r="M20" s="31" t="s">
        <v>2</v>
      </c>
      <c r="N20" s="31" t="s">
        <v>2</v>
      </c>
      <c r="O20" s="31" t="s">
        <v>118</v>
      </c>
      <c r="P20" s="27" t="s">
        <v>2</v>
      </c>
      <c r="Q20" s="27" t="s">
        <v>37</v>
      </c>
      <c r="R20" s="27"/>
      <c r="S20" s="27"/>
      <c r="T20" s="27"/>
      <c r="U20" s="27"/>
    </row>
    <row r="21" spans="1:21" ht="36">
      <c r="A21" s="27" t="s">
        <v>25</v>
      </c>
      <c r="B21" s="27" t="s">
        <v>447</v>
      </c>
      <c r="C21" s="27" t="s">
        <v>64</v>
      </c>
      <c r="D21" s="27" t="s">
        <v>26</v>
      </c>
      <c r="E21" s="28" t="s">
        <v>98</v>
      </c>
      <c r="F21" s="27" t="s">
        <v>27</v>
      </c>
      <c r="G21" s="29" t="str">
        <f>HYPERLINK("http://www.canmorefolkfestival.com/","http://www.canmorefolkfestival.com")</f>
        <v>http://www.canmorefolkfestival.com</v>
      </c>
      <c r="H21" s="59" t="s">
        <v>28</v>
      </c>
      <c r="I21" s="56" t="s">
        <v>29</v>
      </c>
      <c r="J21" s="31" t="s">
        <v>30</v>
      </c>
      <c r="K21" s="49" t="s">
        <v>187</v>
      </c>
      <c r="L21" s="31"/>
      <c r="M21" s="31"/>
      <c r="N21" s="31" t="s">
        <v>660</v>
      </c>
      <c r="O21" s="50" t="s">
        <v>118</v>
      </c>
      <c r="P21" s="27" t="s">
        <v>2</v>
      </c>
      <c r="Q21" s="27"/>
      <c r="R21" s="27"/>
      <c r="S21" s="27"/>
      <c r="T21" s="27"/>
      <c r="U21" s="27"/>
    </row>
    <row r="22" spans="1:21" ht="36">
      <c r="A22" s="27" t="s">
        <v>31</v>
      </c>
      <c r="B22" s="50" t="s">
        <v>450</v>
      </c>
      <c r="C22" s="27" t="s">
        <v>71</v>
      </c>
      <c r="D22" s="27" t="s">
        <v>32</v>
      </c>
      <c r="E22" s="28"/>
      <c r="F22" s="27" t="s">
        <v>33</v>
      </c>
      <c r="G22" s="29" t="str">
        <f>HYPERLINK("http://www.canterburyfolkfestival.on.ca/","http://www.canterburyfolkfestival.on.ca")</f>
        <v>http://www.canterburyfolkfestival.on.ca</v>
      </c>
      <c r="H22" s="59" t="s">
        <v>34</v>
      </c>
      <c r="I22" s="56" t="s">
        <v>35</v>
      </c>
      <c r="J22" s="31" t="s">
        <v>36</v>
      </c>
      <c r="K22" s="32" t="s">
        <v>23</v>
      </c>
      <c r="L22" s="31" t="s">
        <v>2</v>
      </c>
      <c r="M22" s="31" t="s">
        <v>2</v>
      </c>
      <c r="N22" s="31" t="s">
        <v>2</v>
      </c>
      <c r="O22" s="31"/>
      <c r="P22" s="27"/>
      <c r="Q22" s="27"/>
      <c r="R22" s="27"/>
      <c r="S22" s="27"/>
      <c r="T22" s="27"/>
      <c r="U22" s="27"/>
    </row>
    <row r="23" spans="1:21" ht="36">
      <c r="A23" s="80" t="s">
        <v>38</v>
      </c>
      <c r="B23" s="80" t="s">
        <v>169</v>
      </c>
      <c r="C23" s="80" t="s">
        <v>170</v>
      </c>
      <c r="D23" s="80" t="s">
        <v>171</v>
      </c>
      <c r="E23" s="80"/>
      <c r="F23" s="80"/>
      <c r="G23" s="35" t="s">
        <v>172</v>
      </c>
      <c r="H23" s="60" t="s">
        <v>173</v>
      </c>
      <c r="I23" s="56" t="s">
        <v>174</v>
      </c>
      <c r="J23" s="80" t="s">
        <v>175</v>
      </c>
      <c r="K23" s="38" t="s">
        <v>117</v>
      </c>
      <c r="L23" s="31" t="s">
        <v>2</v>
      </c>
      <c r="M23" s="31" t="s">
        <v>2</v>
      </c>
      <c r="N23" s="31" t="s">
        <v>2</v>
      </c>
      <c r="O23" s="80"/>
      <c r="P23" s="80"/>
      <c r="Q23" s="27"/>
      <c r="R23" s="27"/>
      <c r="S23" s="27"/>
      <c r="T23" s="27"/>
      <c r="U23" s="27"/>
    </row>
    <row r="24" spans="1:21" ht="24">
      <c r="A24" s="34" t="s">
        <v>176</v>
      </c>
      <c r="B24" s="27" t="s">
        <v>177</v>
      </c>
      <c r="C24" s="34" t="s">
        <v>16</v>
      </c>
      <c r="D24" s="34" t="s">
        <v>178</v>
      </c>
      <c r="E24" s="32"/>
      <c r="F24" s="27" t="s">
        <v>179</v>
      </c>
      <c r="G24" s="29" t="str">
        <f>HYPERLINK("http://www.celtic-colours.com/","http://www.celtic-colours.com")</f>
        <v>http://www.celtic-colours.com</v>
      </c>
      <c r="H24" s="59" t="s">
        <v>180</v>
      </c>
      <c r="I24" s="56" t="s">
        <v>181</v>
      </c>
      <c r="J24" s="31" t="s">
        <v>182</v>
      </c>
      <c r="K24" s="49" t="s">
        <v>117</v>
      </c>
      <c r="L24" s="50" t="s">
        <v>2</v>
      </c>
      <c r="M24" s="50" t="s">
        <v>2</v>
      </c>
      <c r="N24" s="50" t="s">
        <v>2</v>
      </c>
      <c r="O24" s="31"/>
      <c r="P24" s="27"/>
      <c r="Q24" s="27" t="s">
        <v>197</v>
      </c>
      <c r="R24" s="27"/>
      <c r="S24" s="27"/>
      <c r="T24" s="27"/>
      <c r="U24" s="27"/>
    </row>
    <row r="25" spans="1:21" ht="36">
      <c r="A25" s="80" t="s">
        <v>183</v>
      </c>
      <c r="B25" s="80" t="s">
        <v>184</v>
      </c>
      <c r="C25" s="80" t="s">
        <v>80</v>
      </c>
      <c r="D25" s="80" t="s">
        <v>185</v>
      </c>
      <c r="E25" s="80"/>
      <c r="F25" s="80"/>
      <c r="G25" s="35" t="s">
        <v>186</v>
      </c>
      <c r="H25" s="66" t="s">
        <v>658</v>
      </c>
      <c r="I25" s="68"/>
      <c r="J25" s="80"/>
      <c r="K25" s="38" t="s">
        <v>187</v>
      </c>
      <c r="L25" s="80" t="s">
        <v>2</v>
      </c>
      <c r="M25" s="80" t="s">
        <v>2</v>
      </c>
      <c r="N25" s="83" t="s">
        <v>188</v>
      </c>
      <c r="O25" s="80"/>
      <c r="P25" s="30"/>
      <c r="Q25" s="27" t="s">
        <v>206</v>
      </c>
      <c r="R25" s="27" t="s">
        <v>87</v>
      </c>
      <c r="S25" s="27"/>
      <c r="T25" s="27"/>
      <c r="U25" s="27"/>
    </row>
    <row r="26" spans="1:21" ht="12">
      <c r="A26" s="80" t="s">
        <v>189</v>
      </c>
      <c r="B26" s="80" t="s">
        <v>190</v>
      </c>
      <c r="C26" s="80" t="s">
        <v>191</v>
      </c>
      <c r="D26" s="80" t="s">
        <v>192</v>
      </c>
      <c r="E26" s="38" t="s">
        <v>193</v>
      </c>
      <c r="F26" s="80"/>
      <c r="G26" s="35" t="s">
        <v>194</v>
      </c>
      <c r="H26" s="60" t="s">
        <v>195</v>
      </c>
      <c r="I26" s="57"/>
      <c r="J26" s="80" t="s">
        <v>196</v>
      </c>
      <c r="K26" s="38" t="s">
        <v>117</v>
      </c>
      <c r="L26" s="80" t="s">
        <v>2</v>
      </c>
      <c r="M26" s="80" t="s">
        <v>2</v>
      </c>
      <c r="N26" s="83" t="s">
        <v>2</v>
      </c>
      <c r="O26" s="80" t="s">
        <v>118</v>
      </c>
      <c r="P26" s="30" t="s">
        <v>2</v>
      </c>
      <c r="Q26" s="27" t="s">
        <v>94</v>
      </c>
      <c r="R26" s="27"/>
      <c r="S26" s="27"/>
      <c r="T26" s="27"/>
      <c r="U26" s="27"/>
    </row>
    <row r="27" spans="1:21" ht="36">
      <c r="A27" s="27" t="s">
        <v>198</v>
      </c>
      <c r="B27" s="27"/>
      <c r="C27" s="27" t="s">
        <v>71</v>
      </c>
      <c r="D27" s="27" t="s">
        <v>199</v>
      </c>
      <c r="E27" s="28"/>
      <c r="F27" s="27" t="s">
        <v>200</v>
      </c>
      <c r="G27" s="29" t="str">
        <f>HYPERLINK("http://www.eaglewoodfolk.com/","http://www.eaglewoodfolk.com")</f>
        <v>http://www.eaglewoodfolk.com</v>
      </c>
      <c r="H27" s="59" t="s">
        <v>201</v>
      </c>
      <c r="I27" s="56" t="s">
        <v>202</v>
      </c>
      <c r="J27" s="31" t="s">
        <v>203</v>
      </c>
      <c r="K27" s="32" t="s">
        <v>204</v>
      </c>
      <c r="L27" s="31" t="s">
        <v>205</v>
      </c>
      <c r="M27" s="31" t="s">
        <v>2</v>
      </c>
      <c r="N27" s="31" t="s">
        <v>2</v>
      </c>
      <c r="O27" s="31" t="s">
        <v>118</v>
      </c>
      <c r="P27" s="31" t="s">
        <v>2</v>
      </c>
      <c r="Q27" s="27" t="s">
        <v>104</v>
      </c>
      <c r="R27" s="27" t="s">
        <v>105</v>
      </c>
      <c r="S27" s="27"/>
      <c r="T27" s="27"/>
      <c r="U27" s="27"/>
    </row>
    <row r="28" spans="1:21" ht="12">
      <c r="A28" s="80" t="s">
        <v>88</v>
      </c>
      <c r="B28" s="80"/>
      <c r="C28" s="80" t="s">
        <v>80</v>
      </c>
      <c r="D28" s="80" t="s">
        <v>89</v>
      </c>
      <c r="E28" s="80"/>
      <c r="F28" s="80"/>
      <c r="G28" s="35" t="s">
        <v>90</v>
      </c>
      <c r="H28" s="60" t="s">
        <v>91</v>
      </c>
      <c r="I28" s="57"/>
      <c r="J28" s="80" t="s">
        <v>92</v>
      </c>
      <c r="K28" s="38" t="s">
        <v>187</v>
      </c>
      <c r="L28" s="80" t="s">
        <v>2</v>
      </c>
      <c r="M28" s="80" t="s">
        <v>2</v>
      </c>
      <c r="N28" s="83" t="s">
        <v>661</v>
      </c>
      <c r="O28" s="80" t="s">
        <v>93</v>
      </c>
      <c r="P28" s="80" t="s">
        <v>2</v>
      </c>
      <c r="Q28" s="27" t="s">
        <v>451</v>
      </c>
      <c r="R28" s="27"/>
      <c r="S28" s="27"/>
      <c r="T28" s="27"/>
      <c r="U28" s="27"/>
    </row>
    <row r="29" spans="1:21" ht="41.25" customHeight="1">
      <c r="A29" s="27" t="s">
        <v>95</v>
      </c>
      <c r="B29" s="27" t="s">
        <v>96</v>
      </c>
      <c r="C29" s="27" t="s">
        <v>64</v>
      </c>
      <c r="D29" s="27" t="s">
        <v>97</v>
      </c>
      <c r="E29" s="28" t="s">
        <v>98</v>
      </c>
      <c r="F29" s="31" t="s">
        <v>99</v>
      </c>
      <c r="G29" s="29" t="str">
        <f>HYPERLINK("http://www.efmf.ab.ca/","http://www.efmf.ab.ca")</f>
        <v>http://www.efmf.ab.ca</v>
      </c>
      <c r="H29" s="60" t="s">
        <v>100</v>
      </c>
      <c r="I29" s="56" t="s">
        <v>101</v>
      </c>
      <c r="J29" s="31" t="s">
        <v>102</v>
      </c>
      <c r="K29" s="32" t="s">
        <v>103</v>
      </c>
      <c r="L29" s="31" t="s">
        <v>2</v>
      </c>
      <c r="M29" s="31" t="s">
        <v>2</v>
      </c>
      <c r="N29" s="31" t="s">
        <v>2</v>
      </c>
      <c r="O29" s="31"/>
      <c r="P29" s="27"/>
      <c r="Q29" s="27"/>
      <c r="R29" s="27"/>
      <c r="S29" s="27"/>
      <c r="T29" s="27"/>
      <c r="U29" s="27"/>
    </row>
    <row r="30" spans="1:21" ht="36">
      <c r="A30" s="27" t="s">
        <v>106</v>
      </c>
      <c r="B30" s="27" t="s">
        <v>107</v>
      </c>
      <c r="C30" s="27" t="s">
        <v>71</v>
      </c>
      <c r="D30" s="27" t="s">
        <v>108</v>
      </c>
      <c r="E30" s="49" t="s">
        <v>452</v>
      </c>
      <c r="F30" s="31"/>
      <c r="G30" s="29" t="str">
        <f>HYPERLINK("http://www.fergusscottishfestival.com/","http://www.fergusscottishfestival.com")</f>
        <v>http://www.fergusscottishfestival.com</v>
      </c>
      <c r="H30" s="59" t="s">
        <v>109</v>
      </c>
      <c r="I30" s="56" t="s">
        <v>110</v>
      </c>
      <c r="J30" s="31" t="s">
        <v>111</v>
      </c>
      <c r="K30" s="49" t="s">
        <v>253</v>
      </c>
      <c r="L30" s="50" t="s">
        <v>2</v>
      </c>
      <c r="M30" s="50" t="s">
        <v>2</v>
      </c>
      <c r="N30" s="50" t="s">
        <v>2</v>
      </c>
      <c r="O30" s="31"/>
      <c r="P30" s="27"/>
      <c r="Q30" s="27"/>
      <c r="R30" s="84" t="s">
        <v>249</v>
      </c>
      <c r="S30" s="27"/>
      <c r="T30" s="27"/>
      <c r="U30" s="27"/>
    </row>
    <row r="31" spans="1:21" ht="36">
      <c r="A31" s="34" t="s">
        <v>112</v>
      </c>
      <c r="B31" s="34" t="s">
        <v>113</v>
      </c>
      <c r="C31" s="34" t="s">
        <v>170</v>
      </c>
      <c r="D31" s="34" t="s">
        <v>114</v>
      </c>
      <c r="E31" s="32"/>
      <c r="F31" s="34"/>
      <c r="G31" s="35" t="s">
        <v>238</v>
      </c>
      <c r="H31" s="60" t="s">
        <v>239</v>
      </c>
      <c r="I31" s="56" t="s">
        <v>453</v>
      </c>
      <c r="J31" s="31" t="s">
        <v>240</v>
      </c>
      <c r="K31" s="49" t="s">
        <v>117</v>
      </c>
      <c r="L31" s="50" t="s">
        <v>2</v>
      </c>
      <c r="M31" s="50" t="s">
        <v>2</v>
      </c>
      <c r="N31" s="50" t="s">
        <v>2</v>
      </c>
      <c r="O31" s="31"/>
      <c r="P31" s="31"/>
      <c r="Q31" s="27"/>
      <c r="R31" s="27"/>
      <c r="S31" s="27"/>
      <c r="T31" s="27"/>
      <c r="U31" s="27"/>
    </row>
    <row r="32" spans="1:21" ht="36">
      <c r="A32" s="27" t="s">
        <v>241</v>
      </c>
      <c r="B32" s="50" t="s">
        <v>242</v>
      </c>
      <c r="C32" s="27" t="s">
        <v>71</v>
      </c>
      <c r="D32" s="27" t="s">
        <v>243</v>
      </c>
      <c r="E32" s="32"/>
      <c r="F32" s="27" t="s">
        <v>244</v>
      </c>
      <c r="G32" s="29" t="str">
        <f>HYPERLINK("http://www.festivalduloup.on.ca/","http://www.festivalduloup.on.ca")</f>
        <v>http://www.festivalduloup.on.ca</v>
      </c>
      <c r="H32" s="59" t="s">
        <v>245</v>
      </c>
      <c r="I32" s="56" t="s">
        <v>246</v>
      </c>
      <c r="J32" s="31" t="s">
        <v>247</v>
      </c>
      <c r="K32" s="32" t="s">
        <v>117</v>
      </c>
      <c r="L32" s="31" t="s">
        <v>2</v>
      </c>
      <c r="M32" s="31" t="s">
        <v>2</v>
      </c>
      <c r="N32" s="31" t="s">
        <v>248</v>
      </c>
      <c r="O32" s="31" t="s">
        <v>118</v>
      </c>
      <c r="P32" s="27" t="s">
        <v>2</v>
      </c>
      <c r="Q32" s="27"/>
      <c r="R32" s="27"/>
      <c r="S32" s="27"/>
      <c r="T32" s="27"/>
      <c r="U32" s="27"/>
    </row>
    <row r="33" spans="1:21" ht="53.25" customHeight="1">
      <c r="A33" s="34" t="s">
        <v>250</v>
      </c>
      <c r="B33" s="34"/>
      <c r="C33" s="34" t="s">
        <v>170</v>
      </c>
      <c r="D33" s="34" t="s">
        <v>251</v>
      </c>
      <c r="E33" s="32"/>
      <c r="F33" s="34"/>
      <c r="G33" s="35" t="s">
        <v>252</v>
      </c>
      <c r="H33" s="67" t="s">
        <v>253</v>
      </c>
      <c r="J33" s="36"/>
      <c r="K33" s="37"/>
      <c r="L33" s="36" t="s">
        <v>2</v>
      </c>
      <c r="M33" s="36" t="s">
        <v>2</v>
      </c>
      <c r="N33" s="43" t="s">
        <v>2</v>
      </c>
      <c r="O33" s="36"/>
      <c r="P33" s="31"/>
      <c r="Q33" s="27"/>
      <c r="R33" s="27"/>
      <c r="S33" s="27"/>
      <c r="T33" s="27"/>
      <c r="U33" s="27"/>
    </row>
    <row r="34" spans="1:21" ht="24">
      <c r="A34" s="34" t="s">
        <v>254</v>
      </c>
      <c r="B34" s="34" t="s">
        <v>455</v>
      </c>
      <c r="C34" s="34" t="s">
        <v>170</v>
      </c>
      <c r="D34" s="34" t="s">
        <v>255</v>
      </c>
      <c r="E34" s="32"/>
      <c r="F34" s="34" t="s">
        <v>256</v>
      </c>
      <c r="G34" s="35" t="s">
        <v>257</v>
      </c>
      <c r="H34" s="68"/>
      <c r="I34" s="56" t="s">
        <v>454</v>
      </c>
      <c r="J34" s="50" t="s">
        <v>258</v>
      </c>
      <c r="K34" s="49" t="s">
        <v>117</v>
      </c>
      <c r="L34" s="50" t="s">
        <v>2</v>
      </c>
      <c r="M34" s="50" t="s">
        <v>2</v>
      </c>
      <c r="N34" s="50" t="s">
        <v>2</v>
      </c>
      <c r="O34" s="50"/>
      <c r="P34" s="31"/>
      <c r="Q34" s="27"/>
      <c r="R34" s="27"/>
      <c r="S34" s="27"/>
      <c r="T34" s="27"/>
      <c r="U34" s="27"/>
    </row>
    <row r="35" spans="1:21" ht="48">
      <c r="A35" s="80" t="s">
        <v>259</v>
      </c>
      <c r="B35" s="80"/>
      <c r="C35" s="80" t="s">
        <v>170</v>
      </c>
      <c r="D35" s="80" t="s">
        <v>260</v>
      </c>
      <c r="E35" s="80"/>
      <c r="F35" s="80"/>
      <c r="G35" s="35" t="s">
        <v>261</v>
      </c>
      <c r="H35" s="60" t="s">
        <v>262</v>
      </c>
      <c r="I35" s="56" t="s">
        <v>456</v>
      </c>
      <c r="J35" s="80" t="s">
        <v>263</v>
      </c>
      <c r="K35" s="38" t="s">
        <v>103</v>
      </c>
      <c r="L35" s="80" t="s">
        <v>2</v>
      </c>
      <c r="M35" s="80" t="s">
        <v>2</v>
      </c>
      <c r="N35" s="83" t="s">
        <v>2</v>
      </c>
      <c r="O35" s="80"/>
      <c r="P35" s="85"/>
      <c r="Q35" s="27"/>
      <c r="R35" s="27"/>
      <c r="S35" s="27"/>
      <c r="T35" s="27"/>
      <c r="U35" s="27"/>
    </row>
    <row r="36" spans="1:21" ht="36">
      <c r="A36" s="80" t="s">
        <v>264</v>
      </c>
      <c r="B36" s="34" t="s">
        <v>457</v>
      </c>
      <c r="C36" s="80" t="s">
        <v>170</v>
      </c>
      <c r="D36" s="80" t="s">
        <v>265</v>
      </c>
      <c r="E36" s="38"/>
      <c r="F36" s="80"/>
      <c r="G36" s="35" t="s">
        <v>266</v>
      </c>
      <c r="H36" s="60" t="s">
        <v>267</v>
      </c>
      <c r="I36" s="56" t="s">
        <v>458</v>
      </c>
      <c r="J36" s="80" t="s">
        <v>268</v>
      </c>
      <c r="K36" s="80"/>
      <c r="L36" s="80" t="s">
        <v>2</v>
      </c>
      <c r="M36" s="80" t="s">
        <v>2</v>
      </c>
      <c r="N36" s="83" t="s">
        <v>2</v>
      </c>
      <c r="O36" s="80"/>
      <c r="P36" s="80"/>
      <c r="Q36" s="27" t="s">
        <v>596</v>
      </c>
      <c r="R36" s="27"/>
      <c r="S36" s="27"/>
      <c r="T36" s="27"/>
      <c r="U36" s="27"/>
    </row>
    <row r="37" spans="1:21" ht="24">
      <c r="A37" s="80" t="s">
        <v>269</v>
      </c>
      <c r="B37" s="34" t="s">
        <v>460</v>
      </c>
      <c r="C37" s="80" t="s">
        <v>71</v>
      </c>
      <c r="D37" s="80" t="s">
        <v>270</v>
      </c>
      <c r="E37" s="86">
        <v>41425</v>
      </c>
      <c r="F37" s="80"/>
      <c r="G37" s="35" t="s">
        <v>271</v>
      </c>
      <c r="H37" s="60" t="s">
        <v>272</v>
      </c>
      <c r="I37" s="56" t="s">
        <v>459</v>
      </c>
      <c r="J37" s="80" t="s">
        <v>273</v>
      </c>
      <c r="K37" s="38" t="s">
        <v>54</v>
      </c>
      <c r="L37" s="87" t="s">
        <v>662</v>
      </c>
      <c r="M37" s="80" t="s">
        <v>2</v>
      </c>
      <c r="N37" s="83" t="s">
        <v>2</v>
      </c>
      <c r="O37" s="80"/>
      <c r="P37" s="80"/>
      <c r="Q37" s="27" t="s">
        <v>599</v>
      </c>
      <c r="R37" s="27"/>
      <c r="S37" s="27"/>
      <c r="T37" s="27"/>
      <c r="U37" s="27"/>
    </row>
    <row r="38" spans="1:21" ht="48">
      <c r="A38" s="80" t="s">
        <v>274</v>
      </c>
      <c r="B38" s="34" t="s">
        <v>461</v>
      </c>
      <c r="C38" s="80" t="s">
        <v>80</v>
      </c>
      <c r="D38" s="80" t="s">
        <v>275</v>
      </c>
      <c r="E38" s="86">
        <v>41313</v>
      </c>
      <c r="F38" s="80" t="s">
        <v>276</v>
      </c>
      <c r="G38" s="35" t="s">
        <v>277</v>
      </c>
      <c r="H38" s="69" t="s">
        <v>462</v>
      </c>
      <c r="I38" s="77" t="s">
        <v>595</v>
      </c>
      <c r="J38" s="80" t="s">
        <v>278</v>
      </c>
      <c r="K38" s="38" t="s">
        <v>253</v>
      </c>
      <c r="L38" s="80" t="s">
        <v>2</v>
      </c>
      <c r="M38" s="80" t="s">
        <v>2</v>
      </c>
      <c r="N38" s="83" t="s">
        <v>663</v>
      </c>
      <c r="O38" s="80"/>
      <c r="P38" s="85"/>
      <c r="Q38" s="27" t="s">
        <v>160</v>
      </c>
      <c r="R38" s="27"/>
      <c r="S38" s="27"/>
      <c r="T38" s="27"/>
      <c r="U38" s="27"/>
    </row>
    <row r="39" spans="1:21" ht="24">
      <c r="A39" s="80" t="s">
        <v>279</v>
      </c>
      <c r="B39" s="34" t="s">
        <v>447</v>
      </c>
      <c r="C39" s="80" t="s">
        <v>121</v>
      </c>
      <c r="D39" s="80" t="s">
        <v>280</v>
      </c>
      <c r="E39" s="80"/>
      <c r="F39" s="80"/>
      <c r="G39" s="35" t="s">
        <v>281</v>
      </c>
      <c r="H39" s="60" t="s">
        <v>144</v>
      </c>
      <c r="I39" s="56" t="s">
        <v>597</v>
      </c>
      <c r="J39" s="80" t="s">
        <v>145</v>
      </c>
      <c r="K39" s="38" t="s">
        <v>598</v>
      </c>
      <c r="L39" s="80" t="s">
        <v>2</v>
      </c>
      <c r="M39" s="80" t="s">
        <v>2</v>
      </c>
      <c r="N39" s="83" t="s">
        <v>2</v>
      </c>
      <c r="O39" s="80"/>
      <c r="P39" s="80"/>
      <c r="Q39" s="27"/>
      <c r="R39" s="27"/>
      <c r="S39" s="27"/>
      <c r="T39" s="27"/>
      <c r="U39" s="27"/>
    </row>
    <row r="40" spans="1:21" ht="36">
      <c r="A40" s="80" t="s">
        <v>146</v>
      </c>
      <c r="B40" s="80" t="s">
        <v>147</v>
      </c>
      <c r="C40" s="80" t="s">
        <v>148</v>
      </c>
      <c r="D40" s="80" t="s">
        <v>149</v>
      </c>
      <c r="E40" s="38" t="s">
        <v>150</v>
      </c>
      <c r="F40" s="80" t="s">
        <v>151</v>
      </c>
      <c r="G40" s="35" t="s">
        <v>152</v>
      </c>
      <c r="H40" s="60" t="s">
        <v>153</v>
      </c>
      <c r="I40" s="56" t="s">
        <v>154</v>
      </c>
      <c r="J40" s="80" t="s">
        <v>155</v>
      </c>
      <c r="K40" s="38" t="s">
        <v>156</v>
      </c>
      <c r="L40" s="80" t="s">
        <v>157</v>
      </c>
      <c r="M40" s="80" t="s">
        <v>2</v>
      </c>
      <c r="N40" s="83" t="s">
        <v>2</v>
      </c>
      <c r="O40" s="80" t="s">
        <v>158</v>
      </c>
      <c r="P40" s="80" t="s">
        <v>159</v>
      </c>
      <c r="Q40" s="27" t="s">
        <v>606</v>
      </c>
      <c r="R40" s="27" t="s">
        <v>607</v>
      </c>
      <c r="S40" s="27"/>
      <c r="T40" s="27"/>
      <c r="U40" s="27"/>
    </row>
    <row r="41" spans="1:21" ht="36">
      <c r="A41" s="27" t="s">
        <v>161</v>
      </c>
      <c r="B41" s="27"/>
      <c r="C41" s="27" t="s">
        <v>121</v>
      </c>
      <c r="D41" s="27" t="s">
        <v>162</v>
      </c>
      <c r="E41" s="32"/>
      <c r="F41" s="31"/>
      <c r="G41" s="29" t="str">
        <f>HYPERLINK("http://www.folklorama.ca/","http://www.folklorama.ca")</f>
        <v>http://www.folklorama.ca</v>
      </c>
      <c r="H41" s="70" t="s">
        <v>601</v>
      </c>
      <c r="I41" s="77" t="s">
        <v>602</v>
      </c>
      <c r="J41" s="85" t="s">
        <v>600</v>
      </c>
      <c r="K41" s="49"/>
      <c r="L41" s="50" t="s">
        <v>2</v>
      </c>
      <c r="M41" s="50" t="s">
        <v>2</v>
      </c>
      <c r="N41" s="50" t="s">
        <v>2</v>
      </c>
      <c r="O41" s="31"/>
      <c r="P41" s="27"/>
      <c r="Q41" s="27"/>
      <c r="R41" s="27"/>
      <c r="S41" s="39"/>
      <c r="T41" s="39"/>
      <c r="U41" s="39"/>
    </row>
    <row r="42" spans="1:21" ht="48">
      <c r="A42" s="80" t="s">
        <v>163</v>
      </c>
      <c r="B42" s="34" t="s">
        <v>603</v>
      </c>
      <c r="C42" s="80" t="s">
        <v>191</v>
      </c>
      <c r="D42" s="80" t="s">
        <v>164</v>
      </c>
      <c r="E42" s="49" t="s">
        <v>604</v>
      </c>
      <c r="F42" s="80" t="s">
        <v>165</v>
      </c>
      <c r="G42" s="35" t="s">
        <v>166</v>
      </c>
      <c r="H42" s="60" t="s">
        <v>167</v>
      </c>
      <c r="I42" s="56" t="s">
        <v>605</v>
      </c>
      <c r="J42" s="81" t="s">
        <v>168</v>
      </c>
      <c r="K42" s="48" t="s">
        <v>117</v>
      </c>
      <c r="L42" s="81" t="s">
        <v>2</v>
      </c>
      <c r="M42" s="81" t="s">
        <v>2</v>
      </c>
      <c r="N42" s="82" t="s">
        <v>2</v>
      </c>
      <c r="O42" s="81"/>
      <c r="P42" s="85"/>
      <c r="Q42" s="27" t="s">
        <v>512</v>
      </c>
      <c r="R42" s="27"/>
      <c r="S42" s="39"/>
      <c r="T42" s="39"/>
      <c r="U42" s="39"/>
    </row>
    <row r="43" spans="1:21" ht="48">
      <c r="A43" s="27" t="s">
        <v>315</v>
      </c>
      <c r="B43" s="50" t="s">
        <v>460</v>
      </c>
      <c r="C43" s="27" t="s">
        <v>71</v>
      </c>
      <c r="D43" s="27" t="s">
        <v>316</v>
      </c>
      <c r="E43" s="32"/>
      <c r="F43" s="31"/>
      <c r="G43" s="29" t="str">
        <f>HYPERLINK("http://www.celticfestival.ca/","http://www.celticfestival.ca")</f>
        <v>http://www.celticfestival.ca</v>
      </c>
      <c r="H43" s="59" t="s">
        <v>317</v>
      </c>
      <c r="I43" s="56" t="s">
        <v>608</v>
      </c>
      <c r="J43" s="31" t="s">
        <v>318</v>
      </c>
      <c r="K43" s="49" t="s">
        <v>509</v>
      </c>
      <c r="L43" s="50" t="s">
        <v>2</v>
      </c>
      <c r="M43" s="50" t="s">
        <v>2</v>
      </c>
      <c r="N43" s="50" t="s">
        <v>2</v>
      </c>
      <c r="O43" s="31"/>
      <c r="P43" s="27"/>
      <c r="Q43" s="27"/>
      <c r="R43" s="27"/>
      <c r="S43" s="39"/>
      <c r="T43" s="39"/>
      <c r="U43" s="39"/>
    </row>
    <row r="44" spans="1:21" ht="48">
      <c r="A44" s="80" t="s">
        <v>319</v>
      </c>
      <c r="B44" s="80" t="s">
        <v>510</v>
      </c>
      <c r="C44" s="80" t="s">
        <v>80</v>
      </c>
      <c r="D44" s="80" t="s">
        <v>320</v>
      </c>
      <c r="E44" s="86">
        <v>41332</v>
      </c>
      <c r="F44" s="80"/>
      <c r="G44" s="35" t="s">
        <v>321</v>
      </c>
      <c r="H44" s="60" t="s">
        <v>322</v>
      </c>
      <c r="I44" s="56" t="s">
        <v>511</v>
      </c>
      <c r="J44" s="80" t="s">
        <v>323</v>
      </c>
      <c r="K44" s="38" t="s">
        <v>103</v>
      </c>
      <c r="L44" s="80" t="s">
        <v>2</v>
      </c>
      <c r="M44" s="80" t="s">
        <v>2</v>
      </c>
      <c r="N44" s="83" t="s">
        <v>2</v>
      </c>
      <c r="O44" s="80"/>
      <c r="P44" s="80"/>
      <c r="Q44" s="34" t="s">
        <v>516</v>
      </c>
      <c r="R44" s="34"/>
      <c r="S44" s="40"/>
      <c r="T44" s="40"/>
      <c r="U44" s="40"/>
    </row>
    <row r="45" spans="1:21" ht="48">
      <c r="A45" s="27" t="s">
        <v>324</v>
      </c>
      <c r="B45" s="27"/>
      <c r="C45" s="27" t="s">
        <v>71</v>
      </c>
      <c r="D45" s="27" t="s">
        <v>72</v>
      </c>
      <c r="E45" s="28"/>
      <c r="F45" s="31"/>
      <c r="G45" s="29" t="str">
        <f>HYPERLINK("http://www.harbourfrontcentre.com/","http://www.harbourfrontcentre.com")</f>
        <v>http://www.harbourfrontcentre.com</v>
      </c>
      <c r="H45" s="59" t="s">
        <v>325</v>
      </c>
      <c r="I45" s="56"/>
      <c r="J45" s="31" t="s">
        <v>326</v>
      </c>
      <c r="K45" s="32"/>
      <c r="L45" s="50" t="s">
        <v>2</v>
      </c>
      <c r="M45" s="50" t="s">
        <v>2</v>
      </c>
      <c r="N45" s="50" t="s">
        <v>2</v>
      </c>
      <c r="O45" s="31"/>
      <c r="P45" s="85"/>
      <c r="Q45" s="27" t="s">
        <v>520</v>
      </c>
      <c r="R45" s="27" t="s">
        <v>519</v>
      </c>
      <c r="S45" s="39"/>
      <c r="T45" s="39"/>
      <c r="U45" s="39"/>
    </row>
    <row r="46" spans="1:18" ht="36">
      <c r="A46" s="80" t="s">
        <v>327</v>
      </c>
      <c r="B46" s="80" t="s">
        <v>513</v>
      </c>
      <c r="C46" s="80" t="s">
        <v>80</v>
      </c>
      <c r="D46" s="80" t="s">
        <v>328</v>
      </c>
      <c r="E46" s="80"/>
      <c r="F46" s="80"/>
      <c r="G46" s="35" t="s">
        <v>329</v>
      </c>
      <c r="H46" s="71" t="s">
        <v>253</v>
      </c>
      <c r="I46" s="78" t="s">
        <v>514</v>
      </c>
      <c r="J46" s="80" t="s">
        <v>330</v>
      </c>
      <c r="K46" s="38" t="s">
        <v>515</v>
      </c>
      <c r="L46" s="31" t="s">
        <v>2</v>
      </c>
      <c r="M46" s="31" t="s">
        <v>2</v>
      </c>
      <c r="N46" s="83" t="s">
        <v>664</v>
      </c>
      <c r="O46" s="80" t="s">
        <v>118</v>
      </c>
      <c r="P46" s="30" t="s">
        <v>2</v>
      </c>
      <c r="Q46" s="80"/>
      <c r="R46" s="80"/>
    </row>
    <row r="47" spans="1:18" ht="36">
      <c r="A47" s="80" t="s">
        <v>542</v>
      </c>
      <c r="B47" s="80" t="s">
        <v>543</v>
      </c>
      <c r="C47" s="80" t="s">
        <v>80</v>
      </c>
      <c r="D47" s="80" t="s">
        <v>544</v>
      </c>
      <c r="E47" s="80"/>
      <c r="F47" s="80"/>
      <c r="G47" s="87" t="s">
        <v>545</v>
      </c>
      <c r="H47" s="57" t="s">
        <v>546</v>
      </c>
      <c r="I47" s="77" t="s">
        <v>547</v>
      </c>
      <c r="J47" s="80" t="s">
        <v>548</v>
      </c>
      <c r="K47" s="80"/>
      <c r="L47" s="80" t="s">
        <v>2</v>
      </c>
      <c r="M47" s="80" t="s">
        <v>2</v>
      </c>
      <c r="N47" s="83" t="s">
        <v>2</v>
      </c>
      <c r="O47" s="80"/>
      <c r="P47" s="80"/>
      <c r="Q47" s="80"/>
      <c r="R47" s="80"/>
    </row>
    <row r="48" spans="1:18" ht="48">
      <c r="A48" s="27" t="s">
        <v>331</v>
      </c>
      <c r="B48" s="27" t="s">
        <v>518</v>
      </c>
      <c r="C48" s="27" t="s">
        <v>71</v>
      </c>
      <c r="D48" s="27" t="s">
        <v>332</v>
      </c>
      <c r="E48" s="28" t="s">
        <v>521</v>
      </c>
      <c r="F48" s="50" t="s">
        <v>333</v>
      </c>
      <c r="G48" s="29" t="str">
        <f>HYPERLINK("http://www.hillsidefestival.ca/","http://www.hillsidefestival.ca")</f>
        <v>http://www.hillsidefestival.ca</v>
      </c>
      <c r="H48" s="59" t="s">
        <v>334</v>
      </c>
      <c r="I48" s="56" t="s">
        <v>675</v>
      </c>
      <c r="J48" s="31" t="s">
        <v>335</v>
      </c>
      <c r="K48" s="49" t="s">
        <v>598</v>
      </c>
      <c r="L48" s="50" t="s">
        <v>2</v>
      </c>
      <c r="M48" s="50" t="s">
        <v>2</v>
      </c>
      <c r="N48" s="50" t="s">
        <v>2</v>
      </c>
      <c r="O48" s="31"/>
      <c r="P48" s="41"/>
      <c r="Q48" s="80"/>
      <c r="R48" s="80"/>
    </row>
    <row r="49" spans="1:21" ht="12">
      <c r="A49" s="27" t="s">
        <v>336</v>
      </c>
      <c r="B49" s="27" t="s">
        <v>517</v>
      </c>
      <c r="C49" s="27" t="s">
        <v>71</v>
      </c>
      <c r="D49" s="27" t="s">
        <v>332</v>
      </c>
      <c r="E49" s="28"/>
      <c r="F49" s="50" t="s">
        <v>333</v>
      </c>
      <c r="G49" s="29" t="str">
        <f>HYPERLINK("http://www.hillsidefestival.ca/","http://www.hillsidefestival.ca")</f>
        <v>http://www.hillsidefestival.ca</v>
      </c>
      <c r="H49" s="59" t="s">
        <v>334</v>
      </c>
      <c r="I49" s="56"/>
      <c r="J49" s="31" t="s">
        <v>335</v>
      </c>
      <c r="K49" s="32"/>
      <c r="L49" s="50" t="s">
        <v>2</v>
      </c>
      <c r="M49" s="50" t="s">
        <v>2</v>
      </c>
      <c r="N49" s="50" t="s">
        <v>2</v>
      </c>
      <c r="O49" s="31"/>
      <c r="P49" s="41"/>
      <c r="Q49" s="34"/>
      <c r="R49" s="34"/>
      <c r="S49" s="40"/>
      <c r="T49" s="40"/>
      <c r="U49" s="40"/>
    </row>
    <row r="50" spans="1:21" ht="24">
      <c r="A50" s="27" t="s">
        <v>337</v>
      </c>
      <c r="B50" s="27" t="s">
        <v>522</v>
      </c>
      <c r="C50" s="27" t="s">
        <v>71</v>
      </c>
      <c r="D50" s="27" t="s">
        <v>338</v>
      </c>
      <c r="E50" s="28"/>
      <c r="F50" s="27" t="s">
        <v>339</v>
      </c>
      <c r="G50" s="29" t="str">
        <f>HYPERLINK("http://www.homecounty.ca/","http://www.homecounty.ca")</f>
        <v>http://www.homecounty.ca</v>
      </c>
      <c r="H50" s="59" t="s">
        <v>340</v>
      </c>
      <c r="I50" s="56"/>
      <c r="J50" s="31" t="s">
        <v>341</v>
      </c>
      <c r="K50" s="32"/>
      <c r="L50" s="50" t="s">
        <v>2</v>
      </c>
      <c r="M50" s="50" t="s">
        <v>2</v>
      </c>
      <c r="N50" s="50" t="s">
        <v>2</v>
      </c>
      <c r="O50" s="31"/>
      <c r="P50" s="27"/>
      <c r="Q50" s="34"/>
      <c r="R50" s="34"/>
      <c r="S50" s="40"/>
      <c r="T50" s="40"/>
      <c r="U50" s="40"/>
    </row>
    <row r="51" spans="1:18" ht="48">
      <c r="A51" s="80" t="s">
        <v>536</v>
      </c>
      <c r="B51" s="80"/>
      <c r="C51" s="80" t="s">
        <v>80</v>
      </c>
      <c r="D51" s="80" t="s">
        <v>537</v>
      </c>
      <c r="E51" s="80"/>
      <c r="F51" s="80" t="s">
        <v>538</v>
      </c>
      <c r="G51" s="35" t="s">
        <v>539</v>
      </c>
      <c r="H51" s="57" t="s">
        <v>540</v>
      </c>
      <c r="I51" s="77" t="s">
        <v>640</v>
      </c>
      <c r="J51" s="80"/>
      <c r="K51" s="38" t="s">
        <v>117</v>
      </c>
      <c r="L51" s="80" t="s">
        <v>2</v>
      </c>
      <c r="M51" s="80" t="s">
        <v>2</v>
      </c>
      <c r="N51" s="83" t="s">
        <v>2</v>
      </c>
      <c r="O51" s="80" t="s">
        <v>118</v>
      </c>
      <c r="P51" s="80" t="s">
        <v>2</v>
      </c>
      <c r="Q51" s="80"/>
      <c r="R51" s="80"/>
    </row>
    <row r="52" spans="1:18" ht="12">
      <c r="A52" s="1" t="s">
        <v>655</v>
      </c>
      <c r="B52" s="27" t="s">
        <v>652</v>
      </c>
      <c r="C52" s="1" t="s">
        <v>653</v>
      </c>
      <c r="D52" s="1" t="s">
        <v>654</v>
      </c>
      <c r="G52" s="96" t="s">
        <v>641</v>
      </c>
      <c r="Q52" s="80"/>
      <c r="R52" s="80"/>
    </row>
    <row r="53" spans="1:18" ht="12">
      <c r="A53" s="80" t="s">
        <v>342</v>
      </c>
      <c r="B53" s="27" t="s">
        <v>523</v>
      </c>
      <c r="C53" s="80" t="s">
        <v>80</v>
      </c>
      <c r="D53" s="80" t="s">
        <v>343</v>
      </c>
      <c r="E53" s="80"/>
      <c r="F53" s="80" t="s">
        <v>344</v>
      </c>
      <c r="G53" s="35" t="s">
        <v>345</v>
      </c>
      <c r="H53" s="60" t="s">
        <v>346</v>
      </c>
      <c r="I53" s="57"/>
      <c r="J53" s="81" t="s">
        <v>347</v>
      </c>
      <c r="K53" s="48"/>
      <c r="L53" s="81" t="s">
        <v>2</v>
      </c>
      <c r="M53" s="81" t="s">
        <v>2</v>
      </c>
      <c r="N53" s="82" t="s">
        <v>2</v>
      </c>
      <c r="O53" s="81"/>
      <c r="P53" s="80"/>
      <c r="Q53" s="80"/>
      <c r="R53" s="80"/>
    </row>
    <row r="54" spans="1:18" ht="12">
      <c r="A54" s="80" t="s">
        <v>348</v>
      </c>
      <c r="B54" s="27" t="s">
        <v>522</v>
      </c>
      <c r="C54" s="80" t="s">
        <v>80</v>
      </c>
      <c r="D54" s="80" t="s">
        <v>349</v>
      </c>
      <c r="E54" s="38" t="s">
        <v>521</v>
      </c>
      <c r="F54" s="80" t="s">
        <v>350</v>
      </c>
      <c r="G54" s="88" t="s">
        <v>524</v>
      </c>
      <c r="H54" s="60" t="s">
        <v>351</v>
      </c>
      <c r="I54" s="57"/>
      <c r="J54" s="80" t="s">
        <v>352</v>
      </c>
      <c r="K54" s="38" t="s">
        <v>117</v>
      </c>
      <c r="L54" s="50" t="s">
        <v>2</v>
      </c>
      <c r="M54" s="50" t="s">
        <v>2</v>
      </c>
      <c r="N54" s="50" t="s">
        <v>2</v>
      </c>
      <c r="O54" s="50" t="s">
        <v>118</v>
      </c>
      <c r="P54" s="29" t="s">
        <v>2</v>
      </c>
      <c r="Q54" s="80"/>
      <c r="R54" s="80"/>
    </row>
    <row r="55" spans="1:18" ht="12">
      <c r="A55" s="80" t="s">
        <v>531</v>
      </c>
      <c r="B55" s="80"/>
      <c r="C55" s="80" t="s">
        <v>80</v>
      </c>
      <c r="D55" s="80" t="s">
        <v>532</v>
      </c>
      <c r="E55" s="80"/>
      <c r="F55" s="80"/>
      <c r="G55" s="87" t="s">
        <v>533</v>
      </c>
      <c r="H55" s="72" t="s">
        <v>534</v>
      </c>
      <c r="J55" s="80"/>
      <c r="K55" s="38" t="s">
        <v>535</v>
      </c>
      <c r="L55" s="80" t="s">
        <v>2</v>
      </c>
      <c r="M55" s="80" t="s">
        <v>2</v>
      </c>
      <c r="N55" s="83" t="s">
        <v>673</v>
      </c>
      <c r="O55" s="80"/>
      <c r="P55" s="80"/>
      <c r="Q55" s="80"/>
      <c r="R55" s="80"/>
    </row>
    <row r="56" spans="1:18" ht="36">
      <c r="A56" s="80" t="s">
        <v>353</v>
      </c>
      <c r="B56" s="80"/>
      <c r="C56" s="80" t="s">
        <v>80</v>
      </c>
      <c r="D56" s="80" t="s">
        <v>354</v>
      </c>
      <c r="E56" s="38"/>
      <c r="F56" s="80" t="s">
        <v>355</v>
      </c>
      <c r="G56" s="35" t="s">
        <v>356</v>
      </c>
      <c r="H56" s="60" t="s">
        <v>357</v>
      </c>
      <c r="I56" s="56" t="s">
        <v>525</v>
      </c>
      <c r="J56" s="80" t="s">
        <v>358</v>
      </c>
      <c r="K56" s="80"/>
      <c r="L56" s="50" t="s">
        <v>2</v>
      </c>
      <c r="M56" s="50" t="s">
        <v>2</v>
      </c>
      <c r="N56" s="50" t="s">
        <v>2</v>
      </c>
      <c r="O56" s="80"/>
      <c r="P56" s="80"/>
      <c r="Q56" s="83" t="s">
        <v>529</v>
      </c>
      <c r="R56" s="80"/>
    </row>
    <row r="57" spans="1:18" ht="46.5" customHeight="1">
      <c r="A57" s="34" t="s">
        <v>359</v>
      </c>
      <c r="B57" s="34"/>
      <c r="C57" s="34" t="s">
        <v>170</v>
      </c>
      <c r="D57" s="34" t="s">
        <v>255</v>
      </c>
      <c r="E57" s="49"/>
      <c r="F57" s="34" t="s">
        <v>527</v>
      </c>
      <c r="G57" s="35" t="s">
        <v>360</v>
      </c>
      <c r="H57" s="60" t="s">
        <v>361</v>
      </c>
      <c r="I57" s="56" t="s">
        <v>526</v>
      </c>
      <c r="J57" s="31" t="s">
        <v>362</v>
      </c>
      <c r="K57" s="49" t="s">
        <v>103</v>
      </c>
      <c r="L57" s="50" t="s">
        <v>2</v>
      </c>
      <c r="M57" s="50" t="s">
        <v>2</v>
      </c>
      <c r="N57" s="50" t="s">
        <v>2</v>
      </c>
      <c r="O57" s="31"/>
      <c r="P57" s="42"/>
      <c r="Q57" s="80"/>
      <c r="R57" s="80"/>
    </row>
    <row r="58" spans="1:18" ht="12">
      <c r="A58" s="80" t="s">
        <v>212</v>
      </c>
      <c r="B58" s="89"/>
      <c r="C58" s="80"/>
      <c r="D58" s="80"/>
      <c r="E58" s="89"/>
      <c r="F58" s="80"/>
      <c r="G58" s="35" t="s">
        <v>213</v>
      </c>
      <c r="H58" s="60"/>
      <c r="I58" s="57"/>
      <c r="J58" s="80"/>
      <c r="K58" s="38" t="s">
        <v>54</v>
      </c>
      <c r="L58" s="80" t="s">
        <v>214</v>
      </c>
      <c r="M58" s="80" t="s">
        <v>2</v>
      </c>
      <c r="N58" s="83" t="s">
        <v>2</v>
      </c>
      <c r="O58" s="80" t="s">
        <v>118</v>
      </c>
      <c r="P58" s="80" t="s">
        <v>2</v>
      </c>
      <c r="Q58" s="80"/>
      <c r="R58" s="80" t="s">
        <v>566</v>
      </c>
    </row>
    <row r="59" spans="1:18" ht="12">
      <c r="A59" s="80" t="s">
        <v>207</v>
      </c>
      <c r="B59" s="80"/>
      <c r="C59" s="80" t="s">
        <v>80</v>
      </c>
      <c r="D59" s="80" t="s">
        <v>208</v>
      </c>
      <c r="E59" s="80"/>
      <c r="F59" s="80" t="s">
        <v>209</v>
      </c>
      <c r="G59" s="35" t="s">
        <v>210</v>
      </c>
      <c r="H59" s="60" t="s">
        <v>211</v>
      </c>
      <c r="I59" s="57"/>
      <c r="J59" s="80"/>
      <c r="K59" s="80"/>
      <c r="L59" s="50" t="s">
        <v>2</v>
      </c>
      <c r="M59" s="50" t="s">
        <v>2</v>
      </c>
      <c r="N59" s="50" t="s">
        <v>2</v>
      </c>
      <c r="O59" s="80"/>
      <c r="P59" s="80"/>
      <c r="Q59" s="80"/>
      <c r="R59" s="80"/>
    </row>
    <row r="60" spans="1:18" ht="12">
      <c r="A60" s="27" t="s">
        <v>215</v>
      </c>
      <c r="B60" s="27"/>
      <c r="C60" s="27" t="s">
        <v>71</v>
      </c>
      <c r="D60" s="27" t="s">
        <v>216</v>
      </c>
      <c r="E60" s="32"/>
      <c r="F60" s="27"/>
      <c r="G60" s="29" t="str">
        <f>HYPERLINK("http://www.livefromtherock.com/","http://www.livefromtherock.com")</f>
        <v>http://www.livefromtherock.com</v>
      </c>
      <c r="H60" s="65" t="s">
        <v>217</v>
      </c>
      <c r="I60" s="56"/>
      <c r="J60" s="43"/>
      <c r="K60" s="44"/>
      <c r="L60" s="53" t="s">
        <v>2</v>
      </c>
      <c r="M60" s="53" t="s">
        <v>2</v>
      </c>
      <c r="N60" s="53" t="s">
        <v>667</v>
      </c>
      <c r="O60" s="43"/>
      <c r="P60" s="43"/>
      <c r="Q60" s="80"/>
      <c r="R60" s="80"/>
    </row>
    <row r="61" spans="1:18" ht="12">
      <c r="A61" s="82" t="s">
        <v>218</v>
      </c>
      <c r="B61" s="80"/>
      <c r="C61" s="80" t="s">
        <v>71</v>
      </c>
      <c r="D61" s="80" t="s">
        <v>72</v>
      </c>
      <c r="E61" s="80"/>
      <c r="F61" s="80"/>
      <c r="G61" s="35" t="s">
        <v>219</v>
      </c>
      <c r="J61" s="80"/>
      <c r="K61" s="80"/>
      <c r="L61" s="50" t="s">
        <v>2</v>
      </c>
      <c r="M61" s="50" t="s">
        <v>2</v>
      </c>
      <c r="N61" s="50" t="s">
        <v>666</v>
      </c>
      <c r="O61" s="80"/>
      <c r="P61" s="80"/>
      <c r="Q61" s="80"/>
      <c r="R61" s="80"/>
    </row>
    <row r="62" spans="1:18" ht="36">
      <c r="A62" s="34" t="s">
        <v>220</v>
      </c>
      <c r="B62" s="27" t="s">
        <v>457</v>
      </c>
      <c r="C62" s="34" t="s">
        <v>16</v>
      </c>
      <c r="D62" s="34" t="s">
        <v>221</v>
      </c>
      <c r="E62" s="28" t="s">
        <v>561</v>
      </c>
      <c r="F62" s="31"/>
      <c r="G62" s="35" t="str">
        <f>HYPERLINK("http://www.folkharbour.com/","http://www.folkharbour.com")</f>
        <v>http://www.folkharbour.com</v>
      </c>
      <c r="H62" s="60" t="s">
        <v>222</v>
      </c>
      <c r="I62" s="56" t="s">
        <v>530</v>
      </c>
      <c r="J62" s="33" t="s">
        <v>223</v>
      </c>
      <c r="K62" s="38" t="s">
        <v>509</v>
      </c>
      <c r="L62" s="51" t="s">
        <v>2</v>
      </c>
      <c r="M62" s="51" t="s">
        <v>2</v>
      </c>
      <c r="N62" s="50" t="s">
        <v>2</v>
      </c>
      <c r="O62" s="85" t="s">
        <v>118</v>
      </c>
      <c r="P62" s="27" t="s">
        <v>2</v>
      </c>
      <c r="Q62" s="80"/>
      <c r="R62" s="80"/>
    </row>
    <row r="63" spans="1:18" ht="24">
      <c r="A63" s="27" t="s">
        <v>224</v>
      </c>
      <c r="B63" s="27" t="s">
        <v>562</v>
      </c>
      <c r="C63" s="27" t="s">
        <v>71</v>
      </c>
      <c r="D63" s="27" t="s">
        <v>225</v>
      </c>
      <c r="E63" s="28"/>
      <c r="F63" s="31" t="s">
        <v>226</v>
      </c>
      <c r="G63" s="29" t="str">
        <f>HYPERLINK("http://www.mariposafolk.com/","http://www.mariposafolk.com")</f>
        <v>http://www.mariposafolk.com</v>
      </c>
      <c r="H63" s="59" t="s">
        <v>227</v>
      </c>
      <c r="I63" s="79" t="s">
        <v>563</v>
      </c>
      <c r="J63" s="31" t="s">
        <v>228</v>
      </c>
      <c r="K63" s="32"/>
      <c r="L63" s="50" t="s">
        <v>2</v>
      </c>
      <c r="M63" s="50" t="s">
        <v>2</v>
      </c>
      <c r="N63" s="50" t="s">
        <v>2</v>
      </c>
      <c r="O63" s="31"/>
      <c r="P63" s="27"/>
      <c r="Q63" s="80" t="s">
        <v>417</v>
      </c>
      <c r="R63" s="80"/>
    </row>
    <row r="64" spans="1:18" ht="72">
      <c r="A64" s="27" t="s">
        <v>229</v>
      </c>
      <c r="B64" s="27" t="s">
        <v>564</v>
      </c>
      <c r="C64" s="27" t="s">
        <v>71</v>
      </c>
      <c r="D64" s="27" t="s">
        <v>230</v>
      </c>
      <c r="E64" s="32"/>
      <c r="F64" s="27" t="s">
        <v>231</v>
      </c>
      <c r="G64" s="29" t="str">
        <f>HYPERLINK("http://www.millracefolksociety.com/","http://www.millracefolksociety.com")</f>
        <v>http://www.millracefolksociety.com</v>
      </c>
      <c r="H64" s="59" t="s">
        <v>232</v>
      </c>
      <c r="I64" s="56" t="s">
        <v>565</v>
      </c>
      <c r="J64" s="31" t="s">
        <v>233</v>
      </c>
      <c r="K64" s="32"/>
      <c r="L64" s="50" t="s">
        <v>2</v>
      </c>
      <c r="M64" s="50" t="s">
        <v>2</v>
      </c>
      <c r="N64" s="50" t="s">
        <v>2</v>
      </c>
      <c r="O64" s="31"/>
      <c r="P64" s="27"/>
      <c r="Q64" s="80" t="s">
        <v>573</v>
      </c>
      <c r="R64" s="80"/>
    </row>
    <row r="65" spans="1:18" ht="36">
      <c r="A65" s="80" t="s">
        <v>234</v>
      </c>
      <c r="B65" s="27" t="s">
        <v>567</v>
      </c>
      <c r="C65" s="80" t="s">
        <v>80</v>
      </c>
      <c r="D65" s="80" t="s">
        <v>235</v>
      </c>
      <c r="E65" s="80"/>
      <c r="F65" s="80" t="s">
        <v>236</v>
      </c>
      <c r="G65" s="35" t="s">
        <v>237</v>
      </c>
      <c r="H65" s="60" t="s">
        <v>396</v>
      </c>
      <c r="I65" s="56" t="s">
        <v>568</v>
      </c>
      <c r="J65" s="80" t="s">
        <v>397</v>
      </c>
      <c r="K65" s="80"/>
      <c r="L65" s="80" t="s">
        <v>2</v>
      </c>
      <c r="M65" s="80" t="s">
        <v>2</v>
      </c>
      <c r="N65" s="83" t="s">
        <v>2</v>
      </c>
      <c r="O65" s="80"/>
      <c r="P65" s="80"/>
      <c r="Q65" s="80"/>
      <c r="R65" s="80"/>
    </row>
    <row r="66" spans="1:18" ht="12">
      <c r="A66" s="34" t="s">
        <v>398</v>
      </c>
      <c r="B66" s="34" t="s">
        <v>569</v>
      </c>
      <c r="C66" s="34" t="s">
        <v>170</v>
      </c>
      <c r="D66" s="34" t="s">
        <v>255</v>
      </c>
      <c r="E66" s="32"/>
      <c r="F66" s="34" t="s">
        <v>399</v>
      </c>
      <c r="G66" s="35" t="str">
        <f>HYPERLINK("http://www.montrealfolkfest.com/","http://www.montrealfolkfest.com")</f>
        <v>http://www.montrealfolkfest.com</v>
      </c>
      <c r="H66" s="67" t="s">
        <v>253</v>
      </c>
      <c r="J66" s="33"/>
      <c r="K66" s="45"/>
      <c r="L66" s="51" t="s">
        <v>2</v>
      </c>
      <c r="M66" s="51" t="s">
        <v>2</v>
      </c>
      <c r="N66" s="50" t="s">
        <v>2</v>
      </c>
      <c r="O66" s="33"/>
      <c r="P66" s="27"/>
      <c r="Q66" s="80"/>
      <c r="R66" s="80"/>
    </row>
    <row r="67" spans="1:18" ht="12">
      <c r="A67" s="34" t="s">
        <v>400</v>
      </c>
      <c r="B67" s="34"/>
      <c r="C67" s="34" t="s">
        <v>64</v>
      </c>
      <c r="D67" s="80" t="s">
        <v>401</v>
      </c>
      <c r="E67" s="49"/>
      <c r="F67" s="34" t="s">
        <v>402</v>
      </c>
      <c r="G67" s="35" t="s">
        <v>570</v>
      </c>
      <c r="H67" s="60" t="s">
        <v>403</v>
      </c>
      <c r="I67" s="57"/>
      <c r="J67" s="33" t="s">
        <v>404</v>
      </c>
      <c r="K67" s="45"/>
      <c r="L67" s="51" t="s">
        <v>2</v>
      </c>
      <c r="M67" s="51" t="s">
        <v>2</v>
      </c>
      <c r="N67" s="50" t="s">
        <v>2</v>
      </c>
      <c r="O67" s="33"/>
      <c r="P67" s="46"/>
      <c r="Q67" s="80"/>
      <c r="R67" s="80"/>
    </row>
    <row r="68" spans="1:18" ht="24">
      <c r="A68" s="80" t="s">
        <v>405</v>
      </c>
      <c r="B68" s="80"/>
      <c r="C68" s="80" t="s">
        <v>406</v>
      </c>
      <c r="D68" s="80" t="s">
        <v>407</v>
      </c>
      <c r="E68" s="86">
        <v>41395</v>
      </c>
      <c r="F68" s="80"/>
      <c r="G68" s="35" t="s">
        <v>408</v>
      </c>
      <c r="I68" s="77" t="s">
        <v>571</v>
      </c>
      <c r="J68" s="80" t="s">
        <v>409</v>
      </c>
      <c r="K68" s="38" t="s">
        <v>253</v>
      </c>
      <c r="L68" s="80" t="s">
        <v>2</v>
      </c>
      <c r="M68" s="80" t="s">
        <v>668</v>
      </c>
      <c r="N68" s="83"/>
      <c r="O68" s="80"/>
      <c r="P68" s="85"/>
      <c r="Q68" s="80"/>
      <c r="R68" s="80" t="s">
        <v>578</v>
      </c>
    </row>
    <row r="69" spans="1:18" ht="12">
      <c r="A69" s="80" t="s">
        <v>410</v>
      </c>
      <c r="B69" s="80"/>
      <c r="C69" s="80" t="s">
        <v>411</v>
      </c>
      <c r="D69" s="80" t="s">
        <v>412</v>
      </c>
      <c r="E69" s="80"/>
      <c r="F69" s="80" t="s">
        <v>413</v>
      </c>
      <c r="G69" s="35" t="s">
        <v>414</v>
      </c>
      <c r="H69" s="60" t="s">
        <v>415</v>
      </c>
      <c r="I69" s="57"/>
      <c r="J69" s="80" t="s">
        <v>416</v>
      </c>
      <c r="K69" s="80"/>
      <c r="L69" s="80" t="s">
        <v>2</v>
      </c>
      <c r="M69" s="80" t="s">
        <v>2</v>
      </c>
      <c r="N69" s="83" t="s">
        <v>2</v>
      </c>
      <c r="O69" s="80"/>
      <c r="P69" s="80"/>
      <c r="Q69" s="80"/>
      <c r="R69" s="80" t="s">
        <v>578</v>
      </c>
    </row>
    <row r="70" spans="1:18" ht="48">
      <c r="A70" s="80" t="s">
        <v>418</v>
      </c>
      <c r="B70" s="80" t="s">
        <v>572</v>
      </c>
      <c r="C70" s="80" t="s">
        <v>64</v>
      </c>
      <c r="D70" s="80" t="s">
        <v>419</v>
      </c>
      <c r="E70" s="80"/>
      <c r="F70" s="80" t="s">
        <v>420</v>
      </c>
      <c r="G70" s="35" t="s">
        <v>421</v>
      </c>
      <c r="H70" s="60" t="s">
        <v>422</v>
      </c>
      <c r="I70" s="56" t="s">
        <v>574</v>
      </c>
      <c r="J70" s="80"/>
      <c r="K70" s="38" t="s">
        <v>575</v>
      </c>
      <c r="L70" s="80" t="s">
        <v>2</v>
      </c>
      <c r="M70" s="80" t="s">
        <v>2</v>
      </c>
      <c r="N70" s="83" t="s">
        <v>669</v>
      </c>
      <c r="O70" s="80"/>
      <c r="P70" s="85"/>
      <c r="Q70" s="80"/>
      <c r="R70" s="80"/>
    </row>
    <row r="71" spans="1:18" ht="12">
      <c r="A71" s="27" t="s">
        <v>423</v>
      </c>
      <c r="B71" s="27" t="s">
        <v>562</v>
      </c>
      <c r="C71" s="27" t="s">
        <v>71</v>
      </c>
      <c r="D71" s="27" t="s">
        <v>424</v>
      </c>
      <c r="E71" s="49"/>
      <c r="F71" s="27" t="s">
        <v>425</v>
      </c>
      <c r="G71" s="29" t="str">
        <f>HYPERLINK("http://www.nlfbsudbury.com/","http://www.nlfbsudbury.com")</f>
        <v>http://www.nlfbsudbury.com</v>
      </c>
      <c r="H71" s="59" t="str">
        <f>HYPERLINK("mailto:artistic@nlfbsudbury.com","artistic@nlfbsudbury.com")</f>
        <v>artistic@nlfbsudbury.com</v>
      </c>
      <c r="I71" s="56"/>
      <c r="J71" s="31" t="s">
        <v>426</v>
      </c>
      <c r="K71" s="49" t="s">
        <v>117</v>
      </c>
      <c r="L71" s="50" t="s">
        <v>2</v>
      </c>
      <c r="M71" s="50" t="s">
        <v>2</v>
      </c>
      <c r="N71" s="50" t="s">
        <v>665</v>
      </c>
      <c r="O71" s="31"/>
      <c r="P71" s="31"/>
      <c r="Q71" s="80"/>
      <c r="R71" s="80"/>
    </row>
    <row r="72" spans="1:18" ht="12">
      <c r="A72" s="80" t="s">
        <v>432</v>
      </c>
      <c r="B72" s="80"/>
      <c r="C72" s="80" t="s">
        <v>71</v>
      </c>
      <c r="D72" s="80" t="s">
        <v>433</v>
      </c>
      <c r="E72" s="80"/>
      <c r="F72" s="80"/>
      <c r="G72" s="35" t="s">
        <v>434</v>
      </c>
      <c r="H72" s="59" t="s">
        <v>435</v>
      </c>
      <c r="I72" s="56"/>
      <c r="J72" s="80"/>
      <c r="K72" s="80"/>
      <c r="L72" s="80" t="s">
        <v>2</v>
      </c>
      <c r="M72" s="80" t="s">
        <v>2</v>
      </c>
      <c r="N72" s="83" t="s">
        <v>665</v>
      </c>
      <c r="O72" s="80"/>
      <c r="P72" s="82"/>
      <c r="Q72" s="50" t="s">
        <v>659</v>
      </c>
      <c r="R72" s="80"/>
    </row>
    <row r="73" spans="1:18" ht="12">
      <c r="A73" s="34" t="s">
        <v>427</v>
      </c>
      <c r="B73" s="34" t="s">
        <v>576</v>
      </c>
      <c r="C73" s="34" t="s">
        <v>71</v>
      </c>
      <c r="D73" s="31" t="s">
        <v>428</v>
      </c>
      <c r="E73" s="32"/>
      <c r="F73" s="31" t="s">
        <v>429</v>
      </c>
      <c r="G73" s="35" t="str">
        <f>HYPERLINK("http://www.ocff.ca/","http://www.ocff.ca")</f>
        <v>http://www.ocff.ca</v>
      </c>
      <c r="H73" s="60" t="s">
        <v>430</v>
      </c>
      <c r="I73" s="57"/>
      <c r="J73" s="31" t="s">
        <v>431</v>
      </c>
      <c r="K73" s="32"/>
      <c r="L73" s="50" t="s">
        <v>2</v>
      </c>
      <c r="M73" s="50" t="s">
        <v>2</v>
      </c>
      <c r="N73" s="50" t="s">
        <v>665</v>
      </c>
      <c r="O73" s="31"/>
      <c r="P73" s="29"/>
      <c r="Q73" s="80"/>
      <c r="R73" s="80"/>
    </row>
    <row r="74" spans="1:18" ht="12">
      <c r="A74" s="27" t="s">
        <v>436</v>
      </c>
      <c r="B74" s="50" t="s">
        <v>577</v>
      </c>
      <c r="C74" s="27" t="s">
        <v>71</v>
      </c>
      <c r="D74" s="27" t="s">
        <v>433</v>
      </c>
      <c r="E74" s="28" t="s">
        <v>98</v>
      </c>
      <c r="F74" s="31" t="s">
        <v>437</v>
      </c>
      <c r="G74" s="29" t="str">
        <f>HYPERLINK("http://www.ottawabluesfest.ca/","http://www.ottawabluesfest.ca")</f>
        <v>http://www.ottawabluesfest.ca</v>
      </c>
      <c r="H74" s="68"/>
      <c r="I74" s="56"/>
      <c r="J74" s="31" t="s">
        <v>438</v>
      </c>
      <c r="K74" s="49" t="s">
        <v>253</v>
      </c>
      <c r="L74" s="50" t="s">
        <v>2</v>
      </c>
      <c r="M74" s="50" t="s">
        <v>2</v>
      </c>
      <c r="N74" s="90" t="s">
        <v>670</v>
      </c>
      <c r="O74" s="31"/>
      <c r="P74" s="27"/>
      <c r="Q74" s="80"/>
      <c r="R74" s="80"/>
    </row>
    <row r="75" spans="1:18" ht="12">
      <c r="A75" s="27" t="s">
        <v>439</v>
      </c>
      <c r="B75" s="27" t="s">
        <v>579</v>
      </c>
      <c r="C75" s="27" t="s">
        <v>71</v>
      </c>
      <c r="D75" s="27" t="s">
        <v>433</v>
      </c>
      <c r="E75" s="28" t="s">
        <v>98</v>
      </c>
      <c r="F75" s="31"/>
      <c r="G75" s="29" t="str">
        <f>HYPERLINK("http://www.ottawafolk.org/","http://www.ottawafolk.org")</f>
        <v>http://www.ottawafolk.org</v>
      </c>
      <c r="H75" s="59" t="s">
        <v>440</v>
      </c>
      <c r="I75" s="56"/>
      <c r="J75" s="31" t="s">
        <v>441</v>
      </c>
      <c r="K75" s="32"/>
      <c r="L75" s="50" t="s">
        <v>2</v>
      </c>
      <c r="M75" s="50" t="s">
        <v>2</v>
      </c>
      <c r="N75" s="90" t="s">
        <v>671</v>
      </c>
      <c r="O75" s="31"/>
      <c r="P75" s="27"/>
      <c r="Q75" s="80"/>
      <c r="R75" s="80"/>
    </row>
    <row r="76" spans="1:18" ht="60">
      <c r="A76" s="27" t="s">
        <v>442</v>
      </c>
      <c r="B76" s="47" t="s">
        <v>580</v>
      </c>
      <c r="C76" s="27" t="s">
        <v>71</v>
      </c>
      <c r="D76" s="27" t="s">
        <v>443</v>
      </c>
      <c r="E76" s="28" t="s">
        <v>11</v>
      </c>
      <c r="F76" s="50" t="s">
        <v>12</v>
      </c>
      <c r="G76" s="29" t="str">
        <f>HYPERLINK("http://ptbofolkfest.com/","http://www.ptbofolkfest.com")</f>
        <v>http://www.ptbofolkfest.com</v>
      </c>
      <c r="H76" s="52" t="s">
        <v>13</v>
      </c>
      <c r="I76" s="56" t="s">
        <v>581</v>
      </c>
      <c r="J76" s="31"/>
      <c r="K76" s="32" t="s">
        <v>54</v>
      </c>
      <c r="L76" s="31" t="s">
        <v>282</v>
      </c>
      <c r="M76" s="31" t="s">
        <v>2</v>
      </c>
      <c r="N76" s="31" t="s">
        <v>2</v>
      </c>
      <c r="O76" s="31"/>
      <c r="P76" s="85"/>
      <c r="Q76" s="80" t="s">
        <v>591</v>
      </c>
      <c r="R76" s="80"/>
    </row>
    <row r="77" spans="1:18" ht="12">
      <c r="A77" s="80" t="s">
        <v>283</v>
      </c>
      <c r="B77" s="80"/>
      <c r="C77" s="80" t="s">
        <v>71</v>
      </c>
      <c r="D77" s="80" t="s">
        <v>284</v>
      </c>
      <c r="E77" s="38"/>
      <c r="F77" s="80" t="s">
        <v>285</v>
      </c>
      <c r="G77" s="35" t="s">
        <v>286</v>
      </c>
      <c r="H77" s="60" t="s">
        <v>287</v>
      </c>
      <c r="I77" s="57"/>
      <c r="J77" s="80" t="s">
        <v>288</v>
      </c>
      <c r="K77" s="80"/>
      <c r="L77" s="31" t="s">
        <v>2</v>
      </c>
      <c r="M77" s="31" t="s">
        <v>2</v>
      </c>
      <c r="N77" s="83" t="s">
        <v>2</v>
      </c>
      <c r="O77" s="80"/>
      <c r="P77" s="85"/>
      <c r="Q77" s="80"/>
      <c r="R77" s="80"/>
    </row>
    <row r="78" spans="1:18" ht="48">
      <c r="A78" s="34" t="s">
        <v>289</v>
      </c>
      <c r="B78" s="34" t="s">
        <v>290</v>
      </c>
      <c r="C78" s="34" t="s">
        <v>406</v>
      </c>
      <c r="D78" s="27" t="s">
        <v>291</v>
      </c>
      <c r="E78" s="48" t="s">
        <v>292</v>
      </c>
      <c r="F78" s="31" t="s">
        <v>293</v>
      </c>
      <c r="G78" s="35" t="str">
        <f>HYPERLINK("http://www.reginafolkfestival.com/","http://www.reginafolkfestival.com")</f>
        <v>http://www.reginafolkfestival.com</v>
      </c>
      <c r="H78" s="60" t="s">
        <v>294</v>
      </c>
      <c r="I78" s="57"/>
      <c r="J78" s="33" t="s">
        <v>295</v>
      </c>
      <c r="K78" s="38" t="s">
        <v>582</v>
      </c>
      <c r="L78" s="33" t="s">
        <v>296</v>
      </c>
      <c r="M78" s="33" t="s">
        <v>2</v>
      </c>
      <c r="N78" s="31" t="s">
        <v>2</v>
      </c>
      <c r="O78" s="33" t="s">
        <v>118</v>
      </c>
      <c r="P78" s="85" t="s">
        <v>2</v>
      </c>
      <c r="Q78" s="93" t="s">
        <v>611</v>
      </c>
      <c r="R78" s="80"/>
    </row>
    <row r="79" spans="1:18" ht="36">
      <c r="A79" s="80" t="s">
        <v>297</v>
      </c>
      <c r="B79" s="80"/>
      <c r="C79" s="80" t="s">
        <v>170</v>
      </c>
      <c r="D79" s="80" t="s">
        <v>298</v>
      </c>
      <c r="E79" s="80"/>
      <c r="F79" s="31" t="s">
        <v>299</v>
      </c>
      <c r="G79" s="35" t="s">
        <v>583</v>
      </c>
      <c r="H79" s="60" t="s">
        <v>300</v>
      </c>
      <c r="I79" s="56" t="s">
        <v>584</v>
      </c>
      <c r="J79" s="80" t="s">
        <v>301</v>
      </c>
      <c r="K79" s="80"/>
      <c r="L79" s="80"/>
      <c r="M79" s="80"/>
      <c r="N79" s="83"/>
      <c r="O79" s="80"/>
      <c r="P79" s="80"/>
      <c r="Q79" s="80"/>
      <c r="R79" s="80"/>
    </row>
    <row r="80" spans="1:18" ht="12">
      <c r="A80" s="80" t="s">
        <v>302</v>
      </c>
      <c r="B80" s="80" t="s">
        <v>585</v>
      </c>
      <c r="C80" s="80" t="s">
        <v>71</v>
      </c>
      <c r="D80" s="80" t="s">
        <v>303</v>
      </c>
      <c r="E80" s="80"/>
      <c r="F80" s="80"/>
      <c r="G80" s="35" t="s">
        <v>304</v>
      </c>
      <c r="H80" s="60" t="s">
        <v>305</v>
      </c>
      <c r="I80" s="57"/>
      <c r="J80" s="80" t="s">
        <v>306</v>
      </c>
      <c r="K80" s="80"/>
      <c r="L80" s="50" t="s">
        <v>2</v>
      </c>
      <c r="M80" s="31" t="s">
        <v>2</v>
      </c>
      <c r="N80" s="83" t="s">
        <v>2</v>
      </c>
      <c r="O80" s="80"/>
      <c r="P80" s="80"/>
      <c r="Q80" s="80" t="s">
        <v>656</v>
      </c>
      <c r="R80" s="80"/>
    </row>
    <row r="81" spans="1:18" ht="48">
      <c r="A81" s="80" t="s">
        <v>307</v>
      </c>
      <c r="B81" s="80" t="s">
        <v>586</v>
      </c>
      <c r="C81" s="80" t="s">
        <v>80</v>
      </c>
      <c r="D81" s="80" t="s">
        <v>308</v>
      </c>
      <c r="E81" s="38" t="s">
        <v>587</v>
      </c>
      <c r="F81" s="31" t="s">
        <v>589</v>
      </c>
      <c r="G81" s="35" t="s">
        <v>309</v>
      </c>
      <c r="H81" s="60" t="s">
        <v>310</v>
      </c>
      <c r="I81" s="56" t="s">
        <v>588</v>
      </c>
      <c r="J81" s="80" t="s">
        <v>311</v>
      </c>
      <c r="K81" s="80"/>
      <c r="L81" s="50" t="s">
        <v>2</v>
      </c>
      <c r="M81" s="31" t="s">
        <v>2</v>
      </c>
      <c r="N81" s="91" t="s">
        <v>672</v>
      </c>
      <c r="O81" s="80"/>
      <c r="P81" s="85"/>
      <c r="Q81" s="80"/>
      <c r="R81" s="80"/>
    </row>
    <row r="82" spans="1:18" ht="12">
      <c r="A82" s="80" t="s">
        <v>312</v>
      </c>
      <c r="B82" s="80" t="s">
        <v>586</v>
      </c>
      <c r="C82" s="34" t="s">
        <v>80</v>
      </c>
      <c r="D82" s="34" t="s">
        <v>313</v>
      </c>
      <c r="E82" s="28" t="s">
        <v>98</v>
      </c>
      <c r="F82" s="80"/>
      <c r="G82" s="35" t="s">
        <v>314</v>
      </c>
      <c r="H82" s="60" t="s">
        <v>463</v>
      </c>
      <c r="I82" s="68" t="s">
        <v>590</v>
      </c>
      <c r="J82" s="80" t="s">
        <v>464</v>
      </c>
      <c r="K82" s="38" t="s">
        <v>117</v>
      </c>
      <c r="L82" s="50" t="s">
        <v>2</v>
      </c>
      <c r="M82" s="31" t="s">
        <v>2</v>
      </c>
      <c r="N82" s="92" t="s">
        <v>2</v>
      </c>
      <c r="O82" s="80"/>
      <c r="P82" s="83"/>
      <c r="Q82" s="80"/>
      <c r="R82" s="80"/>
    </row>
    <row r="83" spans="1:18" ht="48">
      <c r="A83" s="34" t="s">
        <v>465</v>
      </c>
      <c r="B83" s="34" t="s">
        <v>592</v>
      </c>
      <c r="C83" s="34" t="s">
        <v>406</v>
      </c>
      <c r="D83" s="34" t="s">
        <v>407</v>
      </c>
      <c r="E83" s="32"/>
      <c r="F83" s="31" t="s">
        <v>466</v>
      </c>
      <c r="G83" s="35" t="str">
        <f>HYPERLINK("http://www.saskatoonfolkfest.ca/","http://www.saskatoonfolkfest.ca")</f>
        <v>http://www.saskatoonfolkfest.ca</v>
      </c>
      <c r="H83" s="59" t="str">
        <f>HYPERLINK("mailto:info@saskatoonfolkfest.ca","info@saskatoonfolkfest.ca")</f>
        <v>info@saskatoonfolkfest.ca</v>
      </c>
      <c r="I83" s="56" t="s">
        <v>593</v>
      </c>
      <c r="J83" s="31" t="s">
        <v>467</v>
      </c>
      <c r="K83" s="32"/>
      <c r="L83" s="50" t="s">
        <v>2</v>
      </c>
      <c r="M83" s="50" t="s">
        <v>2</v>
      </c>
      <c r="N83" s="50" t="s">
        <v>2</v>
      </c>
      <c r="O83" s="31"/>
      <c r="P83" s="31"/>
      <c r="Q83" s="80"/>
      <c r="R83" s="80"/>
    </row>
    <row r="84" spans="1:18" ht="48">
      <c r="A84" s="27" t="s">
        <v>468</v>
      </c>
      <c r="B84" s="27" t="s">
        <v>594</v>
      </c>
      <c r="C84" s="27" t="s">
        <v>71</v>
      </c>
      <c r="D84" s="27" t="s">
        <v>469</v>
      </c>
      <c r="E84" s="28"/>
      <c r="F84" s="27" t="s">
        <v>470</v>
      </c>
      <c r="G84" s="29" t="str">
        <f>HYPERLINK("http://www.sheltervalley.com/","http://www.sheltervalley.com")</f>
        <v>http://www.sheltervalley.com</v>
      </c>
      <c r="H84" s="59" t="s">
        <v>471</v>
      </c>
      <c r="I84" s="56" t="s">
        <v>612</v>
      </c>
      <c r="J84" s="85" t="s">
        <v>613</v>
      </c>
      <c r="K84" s="49" t="s">
        <v>23</v>
      </c>
      <c r="L84" s="50" t="s">
        <v>2</v>
      </c>
      <c r="M84" s="50" t="s">
        <v>2</v>
      </c>
      <c r="N84" s="50" t="s">
        <v>2</v>
      </c>
      <c r="O84" s="31"/>
      <c r="P84" s="83"/>
      <c r="Q84" s="80"/>
      <c r="R84" s="80"/>
    </row>
    <row r="85" spans="1:18" ht="12">
      <c r="A85" s="27" t="s">
        <v>472</v>
      </c>
      <c r="B85" s="27"/>
      <c r="C85" s="27" t="s">
        <v>71</v>
      </c>
      <c r="D85" s="27" t="s">
        <v>284</v>
      </c>
      <c r="E85" s="49"/>
      <c r="F85" s="31"/>
      <c r="G85" s="29" t="str">
        <f>HYPERLINK("http://skeletonparkmusicfestival.ca/","http://skeletonparkmusicfestival.ca")</f>
        <v>http://skeletonparkmusicfestival.ca</v>
      </c>
      <c r="H85" s="59" t="s">
        <v>473</v>
      </c>
      <c r="I85" s="56"/>
      <c r="J85" s="31"/>
      <c r="K85" s="32"/>
      <c r="L85" s="50" t="s">
        <v>2</v>
      </c>
      <c r="M85" s="50" t="s">
        <v>2</v>
      </c>
      <c r="N85" s="50" t="s">
        <v>2</v>
      </c>
      <c r="O85" s="31"/>
      <c r="P85" s="85"/>
      <c r="Q85" s="80"/>
      <c r="R85" s="80"/>
    </row>
    <row r="86" spans="1:18" ht="24">
      <c r="A86" s="27" t="s">
        <v>474</v>
      </c>
      <c r="B86" s="27" t="s">
        <v>475</v>
      </c>
      <c r="C86" s="27" t="s">
        <v>64</v>
      </c>
      <c r="D86" s="27" t="s">
        <v>129</v>
      </c>
      <c r="E86" s="49" t="s">
        <v>476</v>
      </c>
      <c r="F86" s="50" t="s">
        <v>617</v>
      </c>
      <c r="G86" s="29" t="s">
        <v>477</v>
      </c>
      <c r="H86" s="60" t="s">
        <v>616</v>
      </c>
      <c r="I86" s="56" t="s">
        <v>615</v>
      </c>
      <c r="J86" s="85" t="s">
        <v>614</v>
      </c>
      <c r="K86" s="32" t="s">
        <v>54</v>
      </c>
      <c r="L86" s="31" t="s">
        <v>478</v>
      </c>
      <c r="M86" s="50" t="s">
        <v>2</v>
      </c>
      <c r="N86" s="50" t="s">
        <v>528</v>
      </c>
      <c r="O86" s="31"/>
      <c r="P86" s="85"/>
      <c r="Q86" s="80"/>
      <c r="R86" s="80"/>
    </row>
    <row r="87" spans="1:18" ht="48">
      <c r="A87" s="34" t="s">
        <v>479</v>
      </c>
      <c r="B87" s="34"/>
      <c r="C87" s="34" t="s">
        <v>71</v>
      </c>
      <c r="D87" s="34" t="s">
        <v>72</v>
      </c>
      <c r="E87" s="32"/>
      <c r="F87" s="34" t="s">
        <v>480</v>
      </c>
      <c r="G87" s="35" t="str">
        <f>HYPERLINK("http://www.smallworldmusic.com/","http://www.smallworldmusic.com")</f>
        <v>http://www.smallworldmusic.com</v>
      </c>
      <c r="H87" s="60" t="s">
        <v>481</v>
      </c>
      <c r="I87" s="57"/>
      <c r="J87" s="33" t="s">
        <v>482</v>
      </c>
      <c r="K87" s="45"/>
      <c r="L87" s="51" t="s">
        <v>2</v>
      </c>
      <c r="M87" s="51" t="s">
        <v>2</v>
      </c>
      <c r="N87" s="50" t="s">
        <v>2</v>
      </c>
      <c r="O87" s="33"/>
      <c r="P87" s="27"/>
      <c r="Q87" s="83" t="s">
        <v>649</v>
      </c>
      <c r="R87" s="83" t="s">
        <v>650</v>
      </c>
    </row>
    <row r="88" spans="1:18" ht="24">
      <c r="A88" s="80" t="s">
        <v>483</v>
      </c>
      <c r="B88" s="27" t="s">
        <v>562</v>
      </c>
      <c r="C88" s="80" t="s">
        <v>80</v>
      </c>
      <c r="D88" s="80" t="s">
        <v>484</v>
      </c>
      <c r="E88" s="38"/>
      <c r="F88" s="80"/>
      <c r="G88" s="35" t="s">
        <v>485</v>
      </c>
      <c r="H88" s="60" t="s">
        <v>486</v>
      </c>
      <c r="I88" s="56" t="s">
        <v>618</v>
      </c>
      <c r="J88" s="80"/>
      <c r="K88" s="80"/>
      <c r="L88" s="31" t="s">
        <v>2</v>
      </c>
      <c r="M88" s="50" t="s">
        <v>2</v>
      </c>
      <c r="N88" s="50" t="s">
        <v>2</v>
      </c>
      <c r="O88" s="80"/>
      <c r="P88" s="85"/>
      <c r="Q88" s="80"/>
      <c r="R88" s="80"/>
    </row>
    <row r="89" spans="1:18" ht="12">
      <c r="A89" s="80" t="s">
        <v>487</v>
      </c>
      <c r="B89" s="27" t="s">
        <v>522</v>
      </c>
      <c r="C89" s="80" t="s">
        <v>64</v>
      </c>
      <c r="D89" s="80" t="s">
        <v>488</v>
      </c>
      <c r="E89" s="80"/>
      <c r="F89" s="80"/>
      <c r="G89" s="35" t="s">
        <v>489</v>
      </c>
      <c r="H89" s="60" t="s">
        <v>490</v>
      </c>
      <c r="I89" s="57"/>
      <c r="J89" s="80" t="s">
        <v>491</v>
      </c>
      <c r="K89" s="80"/>
      <c r="L89" s="31" t="s">
        <v>2</v>
      </c>
      <c r="M89" s="50" t="s">
        <v>2</v>
      </c>
      <c r="N89" s="50" t="s">
        <v>2</v>
      </c>
      <c r="O89" s="80"/>
      <c r="P89" s="80"/>
      <c r="Q89" s="80"/>
      <c r="R89" s="80"/>
    </row>
    <row r="90" spans="1:18" ht="36">
      <c r="A90" s="34" t="s">
        <v>492</v>
      </c>
      <c r="B90" s="27" t="s">
        <v>562</v>
      </c>
      <c r="C90" s="34" t="s">
        <v>16</v>
      </c>
      <c r="D90" s="34" t="s">
        <v>493</v>
      </c>
      <c r="E90" s="32"/>
      <c r="F90" s="31"/>
      <c r="G90" s="35" t="str">
        <f>HYPERLINK("http://www.stanfest.com/","http://www.stanfest.com")</f>
        <v>http://www.stanfest.com</v>
      </c>
      <c r="H90" s="59" t="s">
        <v>494</v>
      </c>
      <c r="I90" s="56" t="s">
        <v>619</v>
      </c>
      <c r="J90" s="31" t="s">
        <v>495</v>
      </c>
      <c r="K90" s="32"/>
      <c r="L90" s="50" t="s">
        <v>2</v>
      </c>
      <c r="M90" s="50" t="s">
        <v>2</v>
      </c>
      <c r="N90" s="50" t="s">
        <v>2</v>
      </c>
      <c r="O90" s="31"/>
      <c r="P90" s="27"/>
      <c r="Q90" s="50" t="s">
        <v>643</v>
      </c>
      <c r="R90" s="80" t="s">
        <v>610</v>
      </c>
    </row>
    <row r="91" spans="1:18" ht="12">
      <c r="A91" s="27" t="s">
        <v>496</v>
      </c>
      <c r="B91" s="27"/>
      <c r="C91" s="27" t="s">
        <v>71</v>
      </c>
      <c r="D91" s="27" t="s">
        <v>497</v>
      </c>
      <c r="E91" s="32"/>
      <c r="F91" s="27"/>
      <c r="G91" s="29" t="str">
        <f>HYPERLINK("http://www.stewartparkfestival.ca/","http://www.stewartparkfestival.ca")</f>
        <v>http://www.stewartparkfestival.ca</v>
      </c>
      <c r="H91" s="59" t="s">
        <v>253</v>
      </c>
      <c r="I91" s="56"/>
      <c r="J91" s="31"/>
      <c r="K91" s="32"/>
      <c r="L91" s="50" t="s">
        <v>2</v>
      </c>
      <c r="M91" s="50" t="s">
        <v>2</v>
      </c>
      <c r="N91" s="50" t="s">
        <v>528</v>
      </c>
      <c r="O91" s="31"/>
      <c r="P91" s="27"/>
      <c r="Q91" s="80"/>
      <c r="R91" s="80"/>
    </row>
    <row r="92" spans="1:18" ht="36">
      <c r="A92" s="27" t="s">
        <v>498</v>
      </c>
      <c r="B92" s="27" t="s">
        <v>586</v>
      </c>
      <c r="C92" s="27" t="s">
        <v>71</v>
      </c>
      <c r="D92" s="27" t="s">
        <v>499</v>
      </c>
      <c r="E92" s="32"/>
      <c r="F92" s="50" t="s">
        <v>621</v>
      </c>
      <c r="G92" s="29" t="str">
        <f>HYPERLINK("http://www.summerfolk.org/","http://www.summerfolk.org")</f>
        <v>http://www.summerfolk.org</v>
      </c>
      <c r="H92" s="60" t="s">
        <v>622</v>
      </c>
      <c r="I92" s="56" t="s">
        <v>620</v>
      </c>
      <c r="J92" s="31" t="s">
        <v>500</v>
      </c>
      <c r="K92" s="32"/>
      <c r="L92" s="50" t="s">
        <v>2</v>
      </c>
      <c r="M92" s="50" t="s">
        <v>2</v>
      </c>
      <c r="N92" s="50" t="s">
        <v>2</v>
      </c>
      <c r="O92" s="31"/>
      <c r="P92" s="27"/>
      <c r="Q92" s="50" t="s">
        <v>632</v>
      </c>
      <c r="R92" s="80"/>
    </row>
    <row r="93" spans="1:18" ht="48">
      <c r="A93" s="27" t="s">
        <v>501</v>
      </c>
      <c r="B93" s="27" t="s">
        <v>644</v>
      </c>
      <c r="C93" s="27" t="s">
        <v>71</v>
      </c>
      <c r="D93" s="27" t="s">
        <v>502</v>
      </c>
      <c r="E93" s="49" t="s">
        <v>645</v>
      </c>
      <c r="F93" s="27" t="s">
        <v>503</v>
      </c>
      <c r="G93" s="29" t="str">
        <f>HYPERLINK("http://www.sunfest.on.ca/","http://www.sunfest.on.ca")</f>
        <v>http://www.sunfest.on.ca</v>
      </c>
      <c r="H93" s="59" t="s">
        <v>504</v>
      </c>
      <c r="I93" s="56" t="s">
        <v>623</v>
      </c>
      <c r="J93" s="31" t="s">
        <v>505</v>
      </c>
      <c r="K93" s="49" t="s">
        <v>646</v>
      </c>
      <c r="L93" s="50" t="s">
        <v>2</v>
      </c>
      <c r="M93" s="50" t="s">
        <v>2</v>
      </c>
      <c r="N93" s="50" t="s">
        <v>2</v>
      </c>
      <c r="O93" s="50" t="s">
        <v>647</v>
      </c>
      <c r="P93" s="27" t="s">
        <v>648</v>
      </c>
      <c r="Q93" s="80"/>
      <c r="R93" s="80" t="s">
        <v>633</v>
      </c>
    </row>
    <row r="94" spans="1:18" ht="24">
      <c r="A94" s="27" t="s">
        <v>506</v>
      </c>
      <c r="B94" s="27" t="s">
        <v>507</v>
      </c>
      <c r="C94" s="27" t="s">
        <v>64</v>
      </c>
      <c r="D94" s="27" t="s">
        <v>97</v>
      </c>
      <c r="E94" s="32" t="s">
        <v>508</v>
      </c>
      <c r="F94" s="27"/>
      <c r="G94" s="29" t="s">
        <v>363</v>
      </c>
      <c r="H94" s="68" t="s">
        <v>625</v>
      </c>
      <c r="I94" s="56" t="s">
        <v>624</v>
      </c>
      <c r="J94" s="31"/>
      <c r="K94" s="32" t="s">
        <v>54</v>
      </c>
      <c r="L94" s="31" t="s">
        <v>364</v>
      </c>
      <c r="M94" s="31" t="s">
        <v>2</v>
      </c>
      <c r="N94" s="31" t="s">
        <v>2</v>
      </c>
      <c r="O94" s="31" t="s">
        <v>118</v>
      </c>
      <c r="P94" s="27" t="s">
        <v>2</v>
      </c>
      <c r="Q94" s="80"/>
      <c r="R94" s="80"/>
    </row>
    <row r="95" spans="1:18" ht="36">
      <c r="A95" s="27" t="s">
        <v>365</v>
      </c>
      <c r="B95" s="27" t="s">
        <v>626</v>
      </c>
      <c r="C95" s="27" t="s">
        <v>71</v>
      </c>
      <c r="D95" s="27" t="s">
        <v>366</v>
      </c>
      <c r="E95" s="32"/>
      <c r="F95" s="31"/>
      <c r="G95" s="29" t="str">
        <f>HYPERLINK("http://www.tottenhambluegrass.ca/","http://www.tottenhambluegrass.ca")</f>
        <v>http://www.tottenhambluegrass.ca</v>
      </c>
      <c r="H95" s="59" t="str">
        <f>HYPERLINK("mailto:cofac@eol.ca","cofac@eol.ca")</f>
        <v>cofac@eol.ca</v>
      </c>
      <c r="I95" s="56" t="s">
        <v>627</v>
      </c>
      <c r="J95" s="31" t="s">
        <v>367</v>
      </c>
      <c r="K95" s="32"/>
      <c r="L95" s="50" t="s">
        <v>2</v>
      </c>
      <c r="M95" s="50" t="s">
        <v>2</v>
      </c>
      <c r="N95" s="50" t="s">
        <v>2</v>
      </c>
      <c r="O95" s="31"/>
      <c r="P95" s="31"/>
      <c r="Q95" s="80"/>
      <c r="R95" s="80"/>
    </row>
    <row r="96" spans="1:18" ht="72">
      <c r="A96" s="27" t="s">
        <v>368</v>
      </c>
      <c r="B96" s="27" t="s">
        <v>460</v>
      </c>
      <c r="C96" s="27" t="s">
        <v>71</v>
      </c>
      <c r="D96" s="27" t="s">
        <v>369</v>
      </c>
      <c r="E96" s="28" t="s">
        <v>630</v>
      </c>
      <c r="F96" s="31" t="s">
        <v>370</v>
      </c>
      <c r="G96" s="29" t="str">
        <f>HYPERLINK("http://www.troutfest.com/","http://www.troutfest.com")</f>
        <v>http://www.troutfest.com</v>
      </c>
      <c r="H96" s="60" t="s">
        <v>629</v>
      </c>
      <c r="I96" s="56" t="s">
        <v>628</v>
      </c>
      <c r="J96" s="31" t="s">
        <v>371</v>
      </c>
      <c r="K96" s="49" t="s">
        <v>23</v>
      </c>
      <c r="L96" s="50" t="s">
        <v>2</v>
      </c>
      <c r="M96" s="50" t="s">
        <v>2</v>
      </c>
      <c r="N96" s="50" t="s">
        <v>528</v>
      </c>
      <c r="O96" s="31"/>
      <c r="P96" s="27"/>
      <c r="Q96" s="80"/>
      <c r="R96" s="80"/>
    </row>
    <row r="97" spans="1:18" ht="12">
      <c r="A97" s="34" t="s">
        <v>372</v>
      </c>
      <c r="B97" s="34"/>
      <c r="C97" s="34" t="s">
        <v>71</v>
      </c>
      <c r="D97" s="34" t="s">
        <v>373</v>
      </c>
      <c r="E97" s="32"/>
      <c r="F97" s="31"/>
      <c r="G97" s="88" t="s">
        <v>631</v>
      </c>
      <c r="H97" s="60" t="str">
        <f>HYPERLINK("mailto:twistedpinesmusic@gmail.com","twistedpinesmusic@gmail.com")</f>
        <v>twistedpinesmusic@gmail.com</v>
      </c>
      <c r="I97" s="57"/>
      <c r="J97" s="31"/>
      <c r="K97" s="32"/>
      <c r="L97" s="50" t="s">
        <v>2</v>
      </c>
      <c r="M97" s="50" t="s">
        <v>2</v>
      </c>
      <c r="N97" s="50" t="s">
        <v>2</v>
      </c>
      <c r="O97" s="31"/>
      <c r="P97" s="29"/>
      <c r="Q97" s="80"/>
      <c r="R97" s="80"/>
    </row>
    <row r="98" spans="1:18" ht="12">
      <c r="A98" s="34" t="s">
        <v>374</v>
      </c>
      <c r="B98" s="34" t="s">
        <v>522</v>
      </c>
      <c r="C98" s="34" t="s">
        <v>80</v>
      </c>
      <c r="D98" s="34" t="s">
        <v>343</v>
      </c>
      <c r="E98" s="48" t="s">
        <v>587</v>
      </c>
      <c r="F98" s="31" t="s">
        <v>375</v>
      </c>
      <c r="G98" s="35" t="str">
        <f>HYPERLINK("http://thefestival.bc.ca/","http://www.thefestival.bc.ca")</f>
        <v>http://www.thefestival.bc.ca</v>
      </c>
      <c r="H98" s="60" t="s">
        <v>376</v>
      </c>
      <c r="I98" s="57"/>
      <c r="J98" s="33"/>
      <c r="K98" s="38" t="s">
        <v>117</v>
      </c>
      <c r="L98" s="51" t="s">
        <v>2</v>
      </c>
      <c r="M98" s="51" t="s">
        <v>2</v>
      </c>
      <c r="N98" s="50" t="s">
        <v>528</v>
      </c>
      <c r="O98" s="51" t="s">
        <v>118</v>
      </c>
      <c r="P98" s="27" t="s">
        <v>2</v>
      </c>
      <c r="Q98" s="80" t="s">
        <v>541</v>
      </c>
      <c r="R98" s="80"/>
    </row>
    <row r="99" spans="1:18" ht="36">
      <c r="A99" s="80" t="s">
        <v>377</v>
      </c>
      <c r="B99" s="27" t="s">
        <v>450</v>
      </c>
      <c r="C99" s="80" t="s">
        <v>80</v>
      </c>
      <c r="D99" s="80" t="s">
        <v>349</v>
      </c>
      <c r="E99" s="80"/>
      <c r="F99" s="80" t="s">
        <v>378</v>
      </c>
      <c r="G99" s="35" t="s">
        <v>379</v>
      </c>
      <c r="H99" s="60" t="s">
        <v>380</v>
      </c>
      <c r="I99" s="56" t="s">
        <v>634</v>
      </c>
      <c r="J99" s="80"/>
      <c r="K99" s="80"/>
      <c r="L99" s="80" t="s">
        <v>2</v>
      </c>
      <c r="M99" s="80" t="s">
        <v>2</v>
      </c>
      <c r="N99" s="83" t="s">
        <v>528</v>
      </c>
      <c r="O99" s="80"/>
      <c r="P99" s="85"/>
      <c r="Q99" s="80"/>
      <c r="R99" s="80"/>
    </row>
    <row r="100" spans="1:18" ht="60">
      <c r="A100" s="80" t="s">
        <v>381</v>
      </c>
      <c r="B100" s="27" t="s">
        <v>635</v>
      </c>
      <c r="C100" s="80" t="s">
        <v>71</v>
      </c>
      <c r="D100" s="80" t="s">
        <v>433</v>
      </c>
      <c r="E100" s="80"/>
      <c r="F100" s="80" t="s">
        <v>382</v>
      </c>
      <c r="G100" s="35" t="s">
        <v>383</v>
      </c>
      <c r="H100" s="60" t="s">
        <v>384</v>
      </c>
      <c r="I100" s="56" t="s">
        <v>636</v>
      </c>
      <c r="J100" s="94" t="s">
        <v>385</v>
      </c>
      <c r="K100" s="38" t="s">
        <v>117</v>
      </c>
      <c r="L100" s="80" t="s">
        <v>2</v>
      </c>
      <c r="M100" s="80" t="s">
        <v>2</v>
      </c>
      <c r="N100" s="83" t="s">
        <v>2</v>
      </c>
      <c r="O100" s="94"/>
      <c r="P100" s="80"/>
      <c r="Q100" s="80"/>
      <c r="R100" s="80"/>
    </row>
    <row r="101" spans="1:18" ht="60">
      <c r="A101" s="27" t="s">
        <v>386</v>
      </c>
      <c r="B101" s="27" t="s">
        <v>387</v>
      </c>
      <c r="C101" s="27" t="s">
        <v>121</v>
      </c>
      <c r="D101" s="27" t="s">
        <v>162</v>
      </c>
      <c r="E101" s="28" t="s">
        <v>193</v>
      </c>
      <c r="F101" s="50" t="s">
        <v>638</v>
      </c>
      <c r="G101" s="29" t="str">
        <f>HYPERLINK("http://www.winnipegfolkfestival.ca/","http://www.winnipegfolkfestival.ca")</f>
        <v>http://www.winnipegfolkfestival.ca</v>
      </c>
      <c r="H101" s="59" t="s">
        <v>388</v>
      </c>
      <c r="I101" s="56" t="s">
        <v>637</v>
      </c>
      <c r="J101" s="31" t="s">
        <v>389</v>
      </c>
      <c r="K101" s="32" t="s">
        <v>54</v>
      </c>
      <c r="L101" s="31" t="s">
        <v>390</v>
      </c>
      <c r="M101" s="31" t="s">
        <v>2</v>
      </c>
      <c r="N101" s="31" t="s">
        <v>2</v>
      </c>
      <c r="O101" s="31" t="s">
        <v>118</v>
      </c>
      <c r="P101" s="27" t="s">
        <v>2</v>
      </c>
      <c r="Q101" s="93" t="s">
        <v>444</v>
      </c>
      <c r="R101" s="80"/>
    </row>
    <row r="102" spans="1:17" ht="12">
      <c r="A102" s="34" t="s">
        <v>391</v>
      </c>
      <c r="B102" s="34" t="s">
        <v>392</v>
      </c>
      <c r="C102" s="34" t="s">
        <v>71</v>
      </c>
      <c r="D102" s="34" t="s">
        <v>72</v>
      </c>
      <c r="E102" s="49" t="s">
        <v>193</v>
      </c>
      <c r="F102" s="34" t="s">
        <v>393</v>
      </c>
      <c r="G102" s="35" t="s">
        <v>639</v>
      </c>
      <c r="H102" s="60" t="s">
        <v>394</v>
      </c>
      <c r="I102" s="57"/>
      <c r="J102" s="36"/>
      <c r="K102" s="48" t="s">
        <v>54</v>
      </c>
      <c r="L102" s="54" t="s">
        <v>395</v>
      </c>
      <c r="M102" s="36"/>
      <c r="N102" s="43"/>
      <c r="O102" s="36"/>
      <c r="P102" s="29"/>
      <c r="Q102" s="1" t="s">
        <v>642</v>
      </c>
    </row>
    <row r="103" ht="12">
      <c r="B103" s="27"/>
    </row>
  </sheetData>
  <sheetProtection selectLockedCells="1" selectUnlockedCells="1"/>
  <autoFilter ref="A10:P57"/>
  <mergeCells count="2">
    <mergeCell ref="A2:G2"/>
    <mergeCell ref="B5:G8"/>
  </mergeCells>
  <hyperlinks>
    <hyperlink ref="G12" r:id="rId1" display="http://www.artswithoutborders.ca/"/>
    <hyperlink ref="H12" r:id="rId2" display="info@artswithoutborders.ca"/>
    <hyperlink ref="H13" r:id="rId3" display="sam@ashkenazfestival.com"/>
    <hyperlink ref="G14" r:id="rId4" display="http://www.atlinfestival.ca/"/>
    <hyperlink ref="H16" r:id="rId5" display="blueskiesad@gmail.com"/>
    <hyperlink ref="H17" r:id="rId6" display="brandonfolkfestival@gmail.com"/>
    <hyperlink ref="H18" r:id="rId7" display="kerry@calgaryfolkfest.com"/>
    <hyperlink ref="G19" r:id="rId8" display="http://www.campbellbaymusicfest.com/"/>
    <hyperlink ref="H19" r:id="rId9" display="campbellbaymusicfest@gmail.com"/>
    <hyperlink ref="H20" r:id="rId10" display="submit@deeprootsmusic.ca"/>
    <hyperlink ref="H21" r:id="rId11" display="info@canmorefolkfestival.com"/>
    <hyperlink ref="H22" r:id="rId12" display="ejc@rogers.com"/>
    <hyperlink ref="G23" r:id="rId13" display="http://www.accordeonmontmagny.com"/>
    <hyperlink ref="H23" r:id="rId14" display="accordeon@montmagny.com"/>
    <hyperlink ref="H24" r:id="rId15" display="joella@celtic-colours.com"/>
    <hyperlink ref="G25" r:id="rId16" display="http://www.coldsnapfestival.com/"/>
    <hyperlink ref="G26" r:id="rId17" display="http://www.dcmf.com/"/>
    <hyperlink ref="H26" r:id="rId18" display="info@dcmf.com"/>
    <hyperlink ref="H27" r:id="rId19" display="artistic@eaglewoodfolk.com"/>
    <hyperlink ref="G28" r:id="rId20" display="http://www.edgefestival.com"/>
    <hyperlink ref="H28" r:id="rId21" display="artistic_director@edgefestival.com"/>
    <hyperlink ref="H29" r:id="rId22" display="twickham@efmf.ab.ca"/>
    <hyperlink ref="H30" r:id="rId23" display="info@fergusscottishfestival.com"/>
    <hyperlink ref="G31" r:id="rId24" display="http://www.chantsdevielles.com/"/>
    <hyperlink ref="H32" r:id="rId25" display="leloup@csolve.net"/>
    <hyperlink ref="G33" r:id="rId26" display="http://www.festivalfolkdequebec.com/"/>
    <hyperlink ref="G34" r:id="rId27" display="www.festivallagranderencontre.com"/>
    <hyperlink ref="G35" r:id="rId28" display="http://memoireracines.org/"/>
    <hyperlink ref="H35" r:id="rId29" display="festival@memoireracines.org"/>
    <hyperlink ref="G36" r:id="rId30" display="http://www.musiqueduboutdumonde.com/"/>
    <hyperlink ref="H36" r:id="rId31" display="programmation@musiqueduboutdumonde.com"/>
    <hyperlink ref="G37" r:id="rId32" display="http://www.creativearts.on.ca/"/>
    <hyperlink ref="H37" r:id="rId33" display="info@creativearts.on.ca"/>
    <hyperlink ref="G38" r:id="rId34" display="http://www.filbergfestival.com/"/>
    <hyperlink ref="G39" r:id="rId35" display="http://www.firenwater.ca/"/>
    <hyperlink ref="H39" r:id="rId36" display="sheldon@firenwater.ca"/>
    <hyperlink ref="G40" r:id="rId37" display="http://www.folkontherocks.com/"/>
    <hyperlink ref="H40" r:id="rId38" display="keithfotr@hotmail.com"/>
    <hyperlink ref="G42" r:id="rId39" display="http://www.frostbitefest.ca/"/>
    <hyperlink ref="H42" r:id="rId40" display="ad@frostbitefest.ca"/>
    <hyperlink ref="H43" r:id="rId41" display="festival@celticfestival.ca"/>
    <hyperlink ref="G44" r:id="rId42" display="http://www.grizfest.com/"/>
    <hyperlink ref="H44" r:id="rId43" display="jmckay@dtr.ca"/>
    <hyperlink ref="H45" r:id="rId44" display="dhiggins@harbourfrontcentre.com   "/>
    <hyperlink ref="G46" r:id="rId45" display="http://www.harmonyarts.ca"/>
    <hyperlink ref="H48" r:id="rId46" display="info@hillsidefestival.ca"/>
    <hyperlink ref="H49" r:id="rId47" display="info@hillsidefestival.ca"/>
    <hyperlink ref="H50" r:id="rId48" display="submissions@homecounty.ca"/>
    <hyperlink ref="G53" r:id="rId49" display="http://www.inthehousefestival.com"/>
    <hyperlink ref="H53" r:id="rId50" display="info@inthehousefestival.com"/>
    <hyperlink ref="G54" r:id="rId51" display="http://islandsfolkfestival.ca/"/>
    <hyperlink ref="H54" r:id="rId52" display="islandff@telus.net"/>
    <hyperlink ref="G56" r:id="rId53" display="http://www.komasketmusicfestival.com/"/>
    <hyperlink ref="H56" r:id="rId54" display="dandtproductions@shaw.ca"/>
    <hyperlink ref="G57" r:id="rId55" display="http://www.musiquemmm.com/"/>
    <hyperlink ref="G59" r:id="rId56" display="http://www.littlefest.ca"/>
    <hyperlink ref="H59" r:id="rId57" display="ron@littleslocanlodge.com"/>
    <hyperlink ref="G58" r:id="rId58" display="http://www.lilacfestival.net"/>
    <hyperlink ref="G61" r:id="rId59" display="http://www.harbourfrontcentre.com/worldroutes/festivals.cfm?festival_id=58"/>
    <hyperlink ref="H62" r:id="rId60" display="info@folkharbour.com"/>
    <hyperlink ref="H63" r:id="rId61" display="ad@mariposafolk.com"/>
    <hyperlink ref="H64" r:id="rId62" display="mill_race@yahoo.com"/>
    <hyperlink ref="G65" r:id="rId63" display="http://www.missionfolkmusicfestival.ca/"/>
    <hyperlink ref="H65" r:id="rId64" display="mfmfs@look.ca"/>
    <hyperlink ref="G68" r:id="rId65" display="http://www.nesscreek.com/"/>
    <hyperlink ref="G69" r:id="rId66" display="http://www.nlfolkfestival.com/"/>
    <hyperlink ref="H69" r:id="rId67" display="roger@nlfolk.com"/>
    <hyperlink ref="G70" r:id="rId68" display="http://lslncca.ca/current/"/>
    <hyperlink ref="H70" r:id="rId69" display="carolwea@shaw.ca"/>
    <hyperlink ref="G72" r:id="rId70" display="http://www.otownhoedown.com/"/>
    <hyperlink ref="H72" r:id="rId71" display="hoedown@leftymcrighty.com "/>
    <hyperlink ref="H75" r:id="rId72" display="submit@ottawafolk.org"/>
    <hyperlink ref="G77" r:id="rId73" display="http://rrwmf.ca/"/>
    <hyperlink ref="H77" r:id="rId74" display="performancemanager@rrwmf.ca"/>
    <hyperlink ref="H78" r:id="rId75" display="info@reginafolkfestival.com"/>
    <hyperlink ref="H79" r:id="rId76" display="cvpv@videotron.ca"/>
    <hyperlink ref="G80" r:id="rId77" display="http://www.riverandsky.ca/"/>
    <hyperlink ref="H80" r:id="rId78" display="info@riverandsky.ca"/>
    <hyperlink ref="G81" r:id="rId79" display="http://www.robsonvalleymusicfestivalbc.com/"/>
    <hyperlink ref="H81" r:id="rId80" display="shara_rocks@yahoo.ca"/>
    <hyperlink ref="G82" r:id="rId81" display="http://www.rootsandblues.ca/"/>
    <hyperlink ref="H82" r:id="rId82" display="ad@rootsandblues.ca"/>
    <hyperlink ref="H84" r:id="rId83" display="festival@sheltervalley.com"/>
    <hyperlink ref="H85" r:id="rId84" display="festivalplanning@yahoo.com"/>
    <hyperlink ref="G86" r:id="rId85" display="www.sledisland.com"/>
    <hyperlink ref="H87" r:id="rId86" display="alan@smallworldmusic.com "/>
    <hyperlink ref="G88" r:id="rId87" display="http://www.smithersmusicfest.com/"/>
    <hyperlink ref="H88" r:id="rId88" display="smithersfestival@gmail.com"/>
    <hyperlink ref="G89" r:id="rId89" display="http://www.scfair.ab.ca/"/>
    <hyperlink ref="H89" r:id="rId90" display="scf.submissions@gmail.com"/>
    <hyperlink ref="H90" r:id="rId91" display="queries@stanfest.com"/>
    <hyperlink ref="H92" r:id="rId92" display="jameskeelo@mac.com"/>
    <hyperlink ref="H93" r:id="rId93" display="info@sunfest.on.ca"/>
    <hyperlink ref="G94" r:id="rId94" display="http://www.theworks.ab.ca"/>
    <hyperlink ref="H96" r:id="rId95" display="devinlat@gmail.com"/>
    <hyperlink ref="H98" r:id="rId96" display="programming@thefestival.bc.ca "/>
    <hyperlink ref="G99" r:id="rId97" display="http://www.islandmusicfest.com/"/>
    <hyperlink ref="H99" r:id="rId98" display="dougcox@shaw.ca"/>
    <hyperlink ref="G100" r:id="rId99" display="http://www.westfest.ca/"/>
    <hyperlink ref="H100" r:id="rId100" display="info@westfest.ca / producer@westfest.ca"/>
    <hyperlink ref="H101" r:id="rId101" display="info@winnipegfolkfestival.ca"/>
    <hyperlink ref="G51" r:id="rId102" display="http://www.hornbyfestival.bc.ca"/>
    <hyperlink ref="H51" r:id="rId103" display="hornbyfestival@uniserve.com "/>
    <hyperlink ref="H47" r:id="rId104" display="info@harrisonfestival.com"/>
    <hyperlink ref="G15" r:id="rId105" display="http://www.bigtimeout.com"/>
    <hyperlink ref="H15" r:id="rId106" display="dearvig@gmail.com"/>
    <hyperlink ref="G11" r:id="rId107" display="http://www.artswells.com"/>
    <hyperlink ref="H11" r:id="rId108" display="artswellsfestival@imarts.com"/>
    <hyperlink ref="H38" r:id="rId109" display="info@filbergfestival.com"/>
    <hyperlink ref="H41" r:id="rId110" display="info@folklorama.ca"/>
    <hyperlink ref="H86" r:id="rId111" display="info@sledisland.com"/>
    <hyperlink ref="G97" r:id="rId112" display="http://www.twistedpines.com/index.php"/>
    <hyperlink ref="G55" r:id="rId113" display="http://www.kispiox.com/kvmf/"/>
    <hyperlink ref="G47" r:id="rId114" display="http://www.harrisonfestival.com/"/>
    <hyperlink ref="A6" r:id="rId115" display="www.davecool.ca"/>
    <hyperlink ref="A7" r:id="rId116" display="www.emmajulien.com"/>
    <hyperlink ref="A8" r:id="rId117" display="www.rootsmusic.ca"/>
    <hyperlink ref="H25" r:id="rId118" display="info@coldsnapfestival.com"/>
    <hyperlink ref="G52" r:id="rId119" display="http://www.inthedeadofwinter.com/"/>
    <hyperlink ref="H76" r:id="rId120" display="ad@ptbofolkfest.com"/>
  </hyperlinks>
  <printOptions/>
  <pageMargins left="0.2361111111111111" right="0.2361111111111111" top="0.7479166666666667" bottom="0.7479166666666667" header="0.5118055555555555" footer="0.5118055555555555"/>
  <pageSetup fitToHeight="2"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Jake Blues</cp:lastModifiedBy>
  <dcterms:created xsi:type="dcterms:W3CDTF">2013-01-14T08:11:49Z</dcterms:created>
  <dcterms:modified xsi:type="dcterms:W3CDTF">2013-01-14T18:43:44Z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