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activeTab="0"/>
  </bookViews>
  <sheets>
    <sheet name="TL! - Augutst 18th" sheetId="1" r:id="rId1"/>
  </sheets>
  <definedNames/>
  <calcPr fullCalcOnLoad="1"/>
</workbook>
</file>

<file path=xl/sharedStrings.xml><?xml version="1.0" encoding="utf-8"?>
<sst xmlns="http://schemas.openxmlformats.org/spreadsheetml/2006/main" count="132" uniqueCount="82">
  <si>
    <t>AVA TRACK LEAGUE! 2011</t>
  </si>
  <si>
    <t>Overall Total</t>
  </si>
  <si>
    <t>Cat.</t>
  </si>
  <si>
    <t>Name</t>
  </si>
  <si>
    <t>Point-a-lap</t>
  </si>
  <si>
    <t>Points</t>
  </si>
  <si>
    <t>Sport</t>
  </si>
  <si>
    <t>Harnoth</t>
  </si>
  <si>
    <t>Yvonne</t>
  </si>
  <si>
    <t>2nd</t>
  </si>
  <si>
    <t>1st</t>
  </si>
  <si>
    <t>3pts</t>
  </si>
  <si>
    <t>Ritter</t>
  </si>
  <si>
    <t>Stefan</t>
  </si>
  <si>
    <t>McKague</t>
  </si>
  <si>
    <t>Conal</t>
  </si>
  <si>
    <t>Mike</t>
  </si>
  <si>
    <t>Assman</t>
  </si>
  <si>
    <t>Bowen</t>
  </si>
  <si>
    <t>Lillow</t>
  </si>
  <si>
    <t>Eric</t>
  </si>
  <si>
    <t>Expert</t>
  </si>
  <si>
    <t>Adomonis</t>
  </si>
  <si>
    <t>Lukas</t>
  </si>
  <si>
    <t>Burtnik</t>
  </si>
  <si>
    <t>Evan</t>
  </si>
  <si>
    <t>Gibson</t>
  </si>
  <si>
    <t>Kinley</t>
  </si>
  <si>
    <t>Singbeil</t>
  </si>
  <si>
    <t>Scott</t>
  </si>
  <si>
    <t>Todd</t>
  </si>
  <si>
    <t>Graham</t>
  </si>
  <si>
    <t>Mason</t>
  </si>
  <si>
    <t>Bulgar</t>
  </si>
  <si>
    <t>Tim</t>
  </si>
  <si>
    <t>Ellis</t>
  </si>
  <si>
    <t>Meika</t>
  </si>
  <si>
    <t>Murchison</t>
  </si>
  <si>
    <t>Randy</t>
  </si>
  <si>
    <t>Wilson</t>
  </si>
  <si>
    <t>Kevin</t>
  </si>
  <si>
    <t>Embury</t>
  </si>
  <si>
    <t>Dave</t>
  </si>
  <si>
    <t>Anderson</t>
  </si>
  <si>
    <t>Chris</t>
  </si>
  <si>
    <t>Rezazadeh</t>
  </si>
  <si>
    <t>Vallen</t>
  </si>
  <si>
    <t>Wozny</t>
  </si>
  <si>
    <t>Gail</t>
  </si>
  <si>
    <t>Elite</t>
  </si>
  <si>
    <t>Bakal</t>
  </si>
  <si>
    <t>Jeff</t>
  </si>
  <si>
    <t>Jendzjowsky</t>
  </si>
  <si>
    <t>Nick</t>
  </si>
  <si>
    <t>Menard</t>
  </si>
  <si>
    <t>Dylan</t>
  </si>
  <si>
    <t>3rd</t>
  </si>
  <si>
    <t>1pt</t>
  </si>
  <si>
    <t>Hillman</t>
  </si>
  <si>
    <t>Peter</t>
  </si>
  <si>
    <t>4th</t>
  </si>
  <si>
    <t>Adam</t>
  </si>
  <si>
    <t>Walls</t>
  </si>
  <si>
    <t>Oliver</t>
  </si>
  <si>
    <t>MacKenzie</t>
  </si>
  <si>
    <t>Rokosh</t>
  </si>
  <si>
    <t>Wheatley</t>
  </si>
  <si>
    <t>Matt</t>
  </si>
  <si>
    <t>Bill</t>
  </si>
  <si>
    <t>Follis</t>
  </si>
  <si>
    <t>Alex</t>
  </si>
  <si>
    <t>Plant</t>
  </si>
  <si>
    <t>John</t>
  </si>
  <si>
    <t>Davis</t>
  </si>
  <si>
    <t>Westman</t>
  </si>
  <si>
    <t>Kellen</t>
  </si>
  <si>
    <t>Beck</t>
  </si>
  <si>
    <t>Stafford</t>
  </si>
  <si>
    <t>Dunbar</t>
  </si>
  <si>
    <t>Win and Out</t>
  </si>
  <si>
    <t>TBA</t>
  </si>
  <si>
    <t>August 18th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</si>
</sst>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6" fontId="33" fillId="0" borderId="10" xfId="0" applyNumberFormat="1" applyFont="1" applyBorder="1" applyAlignment="1">
      <alignment horizontal="center" vertical="center"/>
    </xf>
    <xf numFmtId="16" fontId="33" fillId="0" borderId="11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16" fontId="33" fillId="0" borderId="17" xfId="0" applyNumberFormat="1" applyFont="1" applyBorder="1" applyAlignment="1">
      <alignment horizontal="center" vertical="center"/>
    </xf>
    <xf numFmtId="16" fontId="33" fillId="0" borderId="0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164" fontId="0" fillId="10" borderId="23" xfId="0" applyNumberFormat="1" applyFill="1" applyBorder="1" applyAlignment="1">
      <alignment horizontal="center"/>
    </xf>
    <xf numFmtId="164" fontId="0" fillId="10" borderId="26" xfId="0" applyNumberFormat="1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28" xfId="0" applyFill="1" applyBorder="1" applyAlignment="1">
      <alignment/>
    </xf>
    <xf numFmtId="0" fontId="0" fillId="16" borderId="29" xfId="0" applyFill="1" applyBorder="1" applyAlignment="1">
      <alignment/>
    </xf>
    <xf numFmtId="0" fontId="0" fillId="16" borderId="30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164" fontId="0" fillId="16" borderId="29" xfId="0" applyNumberFormat="1" applyFill="1" applyBorder="1" applyAlignment="1">
      <alignment horizontal="center"/>
    </xf>
    <xf numFmtId="164" fontId="0" fillId="16" borderId="31" xfId="0" applyNumberFormat="1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22" xfId="0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24" xfId="0" applyFill="1" applyBorder="1" applyAlignment="1">
      <alignment horizontal="center"/>
    </xf>
    <xf numFmtId="0" fontId="0" fillId="16" borderId="33" xfId="0" applyFill="1" applyBorder="1" applyAlignment="1">
      <alignment horizontal="center"/>
    </xf>
    <xf numFmtId="164" fontId="0" fillId="16" borderId="23" xfId="0" applyNumberFormat="1" applyFill="1" applyBorder="1" applyAlignment="1">
      <alignment horizontal="center"/>
    </xf>
    <xf numFmtId="164" fontId="0" fillId="16" borderId="26" xfId="0" applyNumberFormat="1" applyFill="1" applyBorder="1" applyAlignment="1">
      <alignment horizontal="center"/>
    </xf>
    <xf numFmtId="0" fontId="0" fillId="10" borderId="28" xfId="0" applyFill="1" applyBorder="1" applyAlignment="1">
      <alignment/>
    </xf>
    <xf numFmtId="0" fontId="0" fillId="10" borderId="29" xfId="0" applyFill="1" applyBorder="1" applyAlignment="1">
      <alignment/>
    </xf>
    <xf numFmtId="0" fontId="0" fillId="10" borderId="30" xfId="0" applyFill="1" applyBorder="1" applyAlignment="1">
      <alignment horizontal="center"/>
    </xf>
    <xf numFmtId="164" fontId="0" fillId="10" borderId="29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16" borderId="34" xfId="0" applyFill="1" applyBorder="1" applyAlignment="1">
      <alignment horizontal="center"/>
    </xf>
    <xf numFmtId="0" fontId="0" fillId="16" borderId="35" xfId="0" applyFill="1" applyBorder="1" applyAlignment="1">
      <alignment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164" fontId="0" fillId="16" borderId="36" xfId="0" applyNumberFormat="1" applyFill="1" applyBorder="1" applyAlignment="1">
      <alignment horizontal="center"/>
    </xf>
    <xf numFmtId="164" fontId="0" fillId="16" borderId="39" xfId="0" applyNumberFormat="1" applyFill="1" applyBorder="1" applyAlignment="1">
      <alignment horizontal="center"/>
    </xf>
    <xf numFmtId="0" fontId="0" fillId="18" borderId="40" xfId="0" applyFill="1" applyBorder="1" applyAlignment="1">
      <alignment horizontal="center"/>
    </xf>
    <xf numFmtId="0" fontId="0" fillId="18" borderId="41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 horizontal="center"/>
    </xf>
    <xf numFmtId="164" fontId="0" fillId="18" borderId="44" xfId="0" applyNumberFormat="1" applyFill="1" applyBorder="1" applyAlignment="1">
      <alignment horizontal="center"/>
    </xf>
    <xf numFmtId="164" fontId="0" fillId="18" borderId="45" xfId="0" applyNumberFormat="1" applyFill="1" applyBorder="1" applyAlignment="1">
      <alignment horizontal="center"/>
    </xf>
    <xf numFmtId="0" fontId="35" fillId="0" borderId="0" xfId="0" applyFont="1" applyAlignment="1">
      <alignment wrapText="1"/>
    </xf>
    <xf numFmtId="0" fontId="0" fillId="12" borderId="27" xfId="0" applyFill="1" applyBorder="1" applyAlignment="1">
      <alignment horizontal="center"/>
    </xf>
    <xf numFmtId="0" fontId="0" fillId="12" borderId="28" xfId="0" applyFill="1" applyBorder="1" applyAlignment="1">
      <alignment/>
    </xf>
    <xf numFmtId="0" fontId="0" fillId="12" borderId="46" xfId="0" applyFill="1" applyBorder="1" applyAlignment="1">
      <alignment/>
    </xf>
    <xf numFmtId="0" fontId="0" fillId="12" borderId="25" xfId="0" applyFill="1" applyBorder="1" applyAlignment="1">
      <alignment horizontal="center"/>
    </xf>
    <xf numFmtId="164" fontId="0" fillId="12" borderId="47" xfId="0" applyNumberFormat="1" applyFill="1" applyBorder="1" applyAlignment="1">
      <alignment horizontal="center"/>
    </xf>
    <xf numFmtId="164" fontId="0" fillId="12" borderId="31" xfId="0" applyNumberFormat="1" applyFill="1" applyBorder="1" applyAlignment="1">
      <alignment horizontal="center"/>
    </xf>
    <xf numFmtId="0" fontId="0" fillId="18" borderId="27" xfId="0" applyFill="1" applyBorder="1" applyAlignment="1">
      <alignment horizontal="center"/>
    </xf>
    <xf numFmtId="0" fontId="0" fillId="18" borderId="28" xfId="0" applyFill="1" applyBorder="1" applyAlignment="1">
      <alignment/>
    </xf>
    <xf numFmtId="0" fontId="0" fillId="18" borderId="46" xfId="0" applyFill="1" applyBorder="1" applyAlignment="1">
      <alignment/>
    </xf>
    <xf numFmtId="0" fontId="0" fillId="18" borderId="25" xfId="0" applyFill="1" applyBorder="1" applyAlignment="1">
      <alignment horizontal="center"/>
    </xf>
    <xf numFmtId="164" fontId="0" fillId="18" borderId="47" xfId="0" applyNumberFormat="1" applyFill="1" applyBorder="1" applyAlignment="1">
      <alignment horizontal="center"/>
    </xf>
    <xf numFmtId="164" fontId="0" fillId="18" borderId="31" xfId="0" applyNumberFormat="1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0" fillId="12" borderId="41" xfId="0" applyFill="1" applyBorder="1" applyAlignment="1">
      <alignment/>
    </xf>
    <xf numFmtId="0" fontId="0" fillId="12" borderId="42" xfId="0" applyFill="1" applyBorder="1" applyAlignment="1">
      <alignment/>
    </xf>
    <xf numFmtId="0" fontId="0" fillId="12" borderId="43" xfId="0" applyFill="1" applyBorder="1" applyAlignment="1">
      <alignment horizontal="center"/>
    </xf>
    <xf numFmtId="164" fontId="0" fillId="12" borderId="44" xfId="0" applyNumberFormat="1" applyFill="1" applyBorder="1" applyAlignment="1">
      <alignment horizontal="center"/>
    </xf>
    <xf numFmtId="164" fontId="0" fillId="12" borderId="45" xfId="0" applyNumberFormat="1" applyFill="1" applyBorder="1" applyAlignment="1">
      <alignment horizontal="center"/>
    </xf>
    <xf numFmtId="0" fontId="35" fillId="0" borderId="0" xfId="0" applyFont="1" applyFill="1" applyAlignment="1">
      <alignment wrapText="1"/>
    </xf>
    <xf numFmtId="0" fontId="0" fillId="15" borderId="48" xfId="0" applyFill="1" applyBorder="1" applyAlignment="1">
      <alignment horizontal="center"/>
    </xf>
    <xf numFmtId="0" fontId="0" fillId="15" borderId="49" xfId="0" applyFill="1" applyBorder="1" applyAlignment="1">
      <alignment/>
    </xf>
    <xf numFmtId="0" fontId="0" fillId="15" borderId="50" xfId="0" applyFill="1" applyBorder="1" applyAlignment="1">
      <alignment/>
    </xf>
    <xf numFmtId="0" fontId="0" fillId="15" borderId="51" xfId="0" applyFill="1" applyBorder="1" applyAlignment="1">
      <alignment horizontal="center"/>
    </xf>
    <xf numFmtId="164" fontId="0" fillId="15" borderId="52" xfId="0" applyNumberFormat="1" applyFill="1" applyBorder="1" applyAlignment="1">
      <alignment horizontal="center"/>
    </xf>
    <xf numFmtId="164" fontId="0" fillId="15" borderId="53" xfId="0" applyNumberFormat="1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28" xfId="0" applyFill="1" applyBorder="1" applyAlignment="1">
      <alignment/>
    </xf>
    <xf numFmtId="0" fontId="0" fillId="9" borderId="46" xfId="0" applyFill="1" applyBorder="1" applyAlignment="1">
      <alignment/>
    </xf>
    <xf numFmtId="0" fontId="0" fillId="9" borderId="25" xfId="0" applyFill="1" applyBorder="1" applyAlignment="1">
      <alignment horizontal="center"/>
    </xf>
    <xf numFmtId="164" fontId="0" fillId="9" borderId="47" xfId="0" applyNumberFormat="1" applyFill="1" applyBorder="1" applyAlignment="1">
      <alignment horizontal="center"/>
    </xf>
    <xf numFmtId="164" fontId="0" fillId="9" borderId="31" xfId="0" applyNumberFormat="1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0" fillId="15" borderId="28" xfId="0" applyFill="1" applyBorder="1" applyAlignment="1">
      <alignment/>
    </xf>
    <xf numFmtId="0" fontId="0" fillId="15" borderId="46" xfId="0" applyFill="1" applyBorder="1" applyAlignment="1">
      <alignment/>
    </xf>
    <xf numFmtId="0" fontId="0" fillId="15" borderId="25" xfId="0" applyFill="1" applyBorder="1" applyAlignment="1">
      <alignment horizontal="center"/>
    </xf>
    <xf numFmtId="164" fontId="0" fillId="15" borderId="47" xfId="0" applyNumberFormat="1" applyFill="1" applyBorder="1" applyAlignment="1">
      <alignment horizontal="center"/>
    </xf>
    <xf numFmtId="164" fontId="0" fillId="15" borderId="31" xfId="0" applyNumberFormat="1" applyFill="1" applyBorder="1" applyAlignment="1">
      <alignment horizontal="center"/>
    </xf>
    <xf numFmtId="0" fontId="0" fillId="15" borderId="40" xfId="0" applyFill="1" applyBorder="1" applyAlignment="1">
      <alignment horizontal="center"/>
    </xf>
    <xf numFmtId="0" fontId="0" fillId="15" borderId="41" xfId="0" applyFill="1" applyBorder="1" applyAlignment="1">
      <alignment/>
    </xf>
    <xf numFmtId="0" fontId="0" fillId="15" borderId="42" xfId="0" applyFill="1" applyBorder="1" applyAlignment="1">
      <alignment/>
    </xf>
    <xf numFmtId="0" fontId="0" fillId="15" borderId="43" xfId="0" applyFill="1" applyBorder="1" applyAlignment="1">
      <alignment horizontal="center"/>
    </xf>
    <xf numFmtId="164" fontId="0" fillId="15" borderId="44" xfId="0" applyNumberFormat="1" applyFill="1" applyBorder="1" applyAlignment="1">
      <alignment horizontal="center"/>
    </xf>
    <xf numFmtId="164" fontId="0" fillId="15" borderId="45" xfId="0" applyNumberFormat="1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/>
    </xf>
    <xf numFmtId="0" fontId="0" fillId="9" borderId="54" xfId="0" applyFill="1" applyBorder="1" applyAlignment="1">
      <alignment/>
    </xf>
    <xf numFmtId="0" fontId="0" fillId="9" borderId="38" xfId="0" applyFill="1" applyBorder="1" applyAlignment="1">
      <alignment horizontal="center"/>
    </xf>
    <xf numFmtId="164" fontId="0" fillId="9" borderId="55" xfId="0" applyNumberFormat="1" applyFill="1" applyBorder="1" applyAlignment="1">
      <alignment horizontal="center"/>
    </xf>
    <xf numFmtId="164" fontId="0" fillId="9" borderId="39" xfId="0" applyNumberFormat="1" applyFill="1" applyBorder="1" applyAlignment="1">
      <alignment horizontal="center"/>
    </xf>
    <xf numFmtId="0" fontId="0" fillId="12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2" max="2" width="12.00390625" style="0" customWidth="1"/>
    <col min="4" max="4" width="12.00390625" style="0" customWidth="1"/>
    <col min="5" max="5" width="11.7109375" style="0" customWidth="1"/>
    <col min="7" max="7" width="13.140625" style="0" customWidth="1"/>
  </cols>
  <sheetData>
    <row r="1" spans="1:7" ht="15">
      <c r="A1" s="1" t="s">
        <v>0</v>
      </c>
      <c r="B1" s="2"/>
      <c r="C1" s="3"/>
      <c r="D1" s="4" t="s">
        <v>81</v>
      </c>
      <c r="E1" s="5"/>
      <c r="F1" s="5"/>
      <c r="G1" s="6" t="s">
        <v>1</v>
      </c>
    </row>
    <row r="2" spans="1:7" ht="15.75" thickBot="1">
      <c r="A2" s="7"/>
      <c r="B2" s="8"/>
      <c r="C2" s="9"/>
      <c r="D2" s="10"/>
      <c r="E2" s="11"/>
      <c r="F2" s="11"/>
      <c r="G2" s="12"/>
    </row>
    <row r="3" spans="1:7" ht="15">
      <c r="A3" s="13" t="s">
        <v>2</v>
      </c>
      <c r="B3" s="14" t="s">
        <v>3</v>
      </c>
      <c r="C3" s="14"/>
      <c r="D3" s="15" t="s">
        <v>79</v>
      </c>
      <c r="E3" s="16" t="s">
        <v>4</v>
      </c>
      <c r="F3" s="17" t="s">
        <v>5</v>
      </c>
      <c r="G3" s="12"/>
    </row>
    <row r="4" spans="1:7" ht="15">
      <c r="A4" s="18" t="s">
        <v>6</v>
      </c>
      <c r="B4" s="19" t="s">
        <v>7</v>
      </c>
      <c r="C4" s="20" t="s">
        <v>8</v>
      </c>
      <c r="D4" s="21"/>
      <c r="E4" s="22"/>
      <c r="F4" s="23"/>
      <c r="G4" s="24">
        <f>SUM(21,13,9,8,26,19,25,21,11,3,26,9)</f>
        <v>191</v>
      </c>
    </row>
    <row r="5" spans="1:7" ht="15">
      <c r="A5" s="25" t="s">
        <v>6</v>
      </c>
      <c r="B5" s="26" t="s">
        <v>12</v>
      </c>
      <c r="C5" s="27" t="s">
        <v>13</v>
      </c>
      <c r="D5" s="28"/>
      <c r="E5" s="29"/>
      <c r="F5" s="30"/>
      <c r="G5" s="31">
        <f>SUM(21,21,25,21,11)</f>
        <v>99</v>
      </c>
    </row>
    <row r="6" spans="1:7" ht="15">
      <c r="A6" s="18" t="s">
        <v>6</v>
      </c>
      <c r="B6" s="19" t="s">
        <v>14</v>
      </c>
      <c r="C6" s="20" t="s">
        <v>15</v>
      </c>
      <c r="D6" s="21"/>
      <c r="E6" s="32"/>
      <c r="F6" s="23"/>
      <c r="G6" s="24">
        <f>SUM(25,9)</f>
        <v>34</v>
      </c>
    </row>
    <row r="7" spans="1:7" ht="15">
      <c r="A7" s="33" t="s">
        <v>6</v>
      </c>
      <c r="B7" s="34"/>
      <c r="C7" s="35" t="s">
        <v>16</v>
      </c>
      <c r="D7" s="36"/>
      <c r="E7" s="37"/>
      <c r="F7" s="38"/>
      <c r="G7" s="39">
        <f>SUM(16)</f>
        <v>16</v>
      </c>
    </row>
    <row r="8" spans="1:7" s="44" customFormat="1" ht="15">
      <c r="A8" s="18" t="s">
        <v>6</v>
      </c>
      <c r="B8" s="40" t="s">
        <v>17</v>
      </c>
      <c r="C8" s="41" t="s">
        <v>18</v>
      </c>
      <c r="D8" s="42"/>
      <c r="E8" s="22"/>
      <c r="F8" s="43"/>
      <c r="G8" s="24">
        <f>SUM(7)</f>
        <v>7</v>
      </c>
    </row>
    <row r="9" spans="1:7" s="44" customFormat="1" ht="15.75" thickBot="1">
      <c r="A9" s="45" t="s">
        <v>6</v>
      </c>
      <c r="B9" s="46" t="s">
        <v>19</v>
      </c>
      <c r="C9" s="47" t="s">
        <v>20</v>
      </c>
      <c r="D9" s="48"/>
      <c r="E9" s="49"/>
      <c r="F9" s="50"/>
      <c r="G9" s="51">
        <f>SUM(4)</f>
        <v>4</v>
      </c>
    </row>
    <row r="10" spans="1:11" ht="15">
      <c r="A10" s="52" t="s">
        <v>21</v>
      </c>
      <c r="B10" s="53" t="s">
        <v>22</v>
      </c>
      <c r="C10" s="54" t="s">
        <v>23</v>
      </c>
      <c r="D10" s="52" t="s">
        <v>10</v>
      </c>
      <c r="E10" s="55" t="s">
        <v>80</v>
      </c>
      <c r="F10" s="56">
        <v>5</v>
      </c>
      <c r="G10" s="57">
        <f>SUM(35,16,21,18,18,19,25,11,16,5)</f>
        <v>184</v>
      </c>
      <c r="K10" s="58"/>
    </row>
    <row r="11" spans="1:11" ht="15">
      <c r="A11" s="59" t="s">
        <v>21</v>
      </c>
      <c r="B11" s="60" t="s">
        <v>24</v>
      </c>
      <c r="C11" s="61" t="s">
        <v>25</v>
      </c>
      <c r="D11" s="59"/>
      <c r="E11" s="62"/>
      <c r="F11" s="63"/>
      <c r="G11" s="64">
        <f>SUM(19,10,12,14)</f>
        <v>55</v>
      </c>
      <c r="K11" s="58"/>
    </row>
    <row r="12" spans="1:11" ht="15">
      <c r="A12" s="65" t="s">
        <v>21</v>
      </c>
      <c r="B12" s="66" t="s">
        <v>26</v>
      </c>
      <c r="C12" s="67" t="s">
        <v>27</v>
      </c>
      <c r="D12" s="65"/>
      <c r="E12" s="68"/>
      <c r="F12" s="69"/>
      <c r="G12" s="70">
        <f>SUM(8,9,3,7,5,11)</f>
        <v>43</v>
      </c>
      <c r="K12" s="58"/>
    </row>
    <row r="13" spans="1:11" ht="15">
      <c r="A13" s="59" t="s">
        <v>21</v>
      </c>
      <c r="B13" s="60" t="s">
        <v>28</v>
      </c>
      <c r="C13" s="61" t="s">
        <v>29</v>
      </c>
      <c r="D13" s="59"/>
      <c r="E13" s="62"/>
      <c r="F13" s="63"/>
      <c r="G13" s="64">
        <f>SUM(9,2,13)</f>
        <v>24</v>
      </c>
      <c r="K13" s="58"/>
    </row>
    <row r="14" spans="1:11" ht="15">
      <c r="A14" s="65" t="s">
        <v>21</v>
      </c>
      <c r="B14" s="66" t="s">
        <v>30</v>
      </c>
      <c r="C14" s="67" t="s">
        <v>31</v>
      </c>
      <c r="D14" s="65"/>
      <c r="E14" s="68"/>
      <c r="F14" s="69"/>
      <c r="G14" s="70">
        <f>SUM(21)</f>
        <v>21</v>
      </c>
      <c r="K14" s="58"/>
    </row>
    <row r="15" spans="1:11" ht="15">
      <c r="A15" s="59" t="s">
        <v>21</v>
      </c>
      <c r="B15" s="60" t="s">
        <v>24</v>
      </c>
      <c r="C15" s="61" t="s">
        <v>32</v>
      </c>
      <c r="D15" s="59"/>
      <c r="E15" s="62"/>
      <c r="F15" s="63"/>
      <c r="G15" s="64">
        <f>SUM(2,1,2,2,6)</f>
        <v>13</v>
      </c>
      <c r="K15" s="58"/>
    </row>
    <row r="16" spans="1:7" s="44" customFormat="1" ht="15">
      <c r="A16" s="65" t="s">
        <v>21</v>
      </c>
      <c r="B16" s="66" t="s">
        <v>37</v>
      </c>
      <c r="C16" s="67" t="s">
        <v>38</v>
      </c>
      <c r="D16" s="65" t="s">
        <v>9</v>
      </c>
      <c r="E16" s="68" t="s">
        <v>80</v>
      </c>
      <c r="F16" s="69">
        <v>3</v>
      </c>
      <c r="G16" s="70">
        <f>SUM(0,9,3)</f>
        <v>12</v>
      </c>
    </row>
    <row r="17" spans="1:11" ht="15">
      <c r="A17" s="59" t="s">
        <v>21</v>
      </c>
      <c r="B17" s="60" t="s">
        <v>33</v>
      </c>
      <c r="C17" s="61" t="s">
        <v>34</v>
      </c>
      <c r="D17" s="59"/>
      <c r="E17" s="108"/>
      <c r="F17" s="63"/>
      <c r="G17" s="64">
        <f>SUM(4,8)</f>
        <v>12</v>
      </c>
      <c r="K17" s="58"/>
    </row>
    <row r="18" spans="1:11" ht="15">
      <c r="A18" s="65" t="s">
        <v>21</v>
      </c>
      <c r="B18" s="66" t="s">
        <v>35</v>
      </c>
      <c r="C18" s="67" t="s">
        <v>36</v>
      </c>
      <c r="D18" s="65"/>
      <c r="E18" s="68"/>
      <c r="F18" s="69"/>
      <c r="G18" s="70">
        <f>SUM(10)</f>
        <v>10</v>
      </c>
      <c r="K18" s="58"/>
    </row>
    <row r="19" spans="1:11" s="44" customFormat="1" ht="15">
      <c r="A19" s="71" t="s">
        <v>21</v>
      </c>
      <c r="B19" s="72" t="s">
        <v>39</v>
      </c>
      <c r="C19" s="73" t="s">
        <v>40</v>
      </c>
      <c r="D19" s="71"/>
      <c r="E19" s="74"/>
      <c r="F19" s="75"/>
      <c r="G19" s="76">
        <f>SUM(9)</f>
        <v>9</v>
      </c>
      <c r="K19" s="77"/>
    </row>
    <row r="20" spans="1:11" s="44" customFormat="1" ht="15">
      <c r="A20" s="65" t="s">
        <v>21</v>
      </c>
      <c r="B20" s="66" t="s">
        <v>41</v>
      </c>
      <c r="C20" s="67" t="s">
        <v>42</v>
      </c>
      <c r="D20" s="65"/>
      <c r="E20" s="68"/>
      <c r="F20" s="69"/>
      <c r="G20" s="70">
        <f>SUM(6)</f>
        <v>6</v>
      </c>
      <c r="K20" s="77"/>
    </row>
    <row r="21" spans="1:11" s="44" customFormat="1" ht="15">
      <c r="A21" s="59" t="s">
        <v>21</v>
      </c>
      <c r="B21" s="60" t="s">
        <v>43</v>
      </c>
      <c r="C21" s="61" t="s">
        <v>44</v>
      </c>
      <c r="D21" s="59"/>
      <c r="E21" s="62"/>
      <c r="F21" s="63"/>
      <c r="G21" s="64">
        <f>SUM(4)</f>
        <v>4</v>
      </c>
      <c r="K21" s="77"/>
    </row>
    <row r="22" spans="1:11" s="44" customFormat="1" ht="15">
      <c r="A22" s="65" t="s">
        <v>21</v>
      </c>
      <c r="B22" s="66" t="s">
        <v>45</v>
      </c>
      <c r="C22" s="67" t="s">
        <v>46</v>
      </c>
      <c r="D22" s="65"/>
      <c r="E22" s="68"/>
      <c r="F22" s="69"/>
      <c r="G22" s="70">
        <f>SUM(2)</f>
        <v>2</v>
      </c>
      <c r="K22" s="77"/>
    </row>
    <row r="23" spans="1:7" s="44" customFormat="1" ht="15.75" thickBot="1">
      <c r="A23" s="59" t="s">
        <v>21</v>
      </c>
      <c r="B23" s="60" t="s">
        <v>47</v>
      </c>
      <c r="C23" s="61" t="s">
        <v>48</v>
      </c>
      <c r="D23" s="59"/>
      <c r="E23" s="62"/>
      <c r="F23" s="63"/>
      <c r="G23" s="64">
        <f>SUM(0)</f>
        <v>0</v>
      </c>
    </row>
    <row r="24" spans="1:7" ht="15">
      <c r="A24" s="78" t="s">
        <v>49</v>
      </c>
      <c r="B24" s="79" t="s">
        <v>50</v>
      </c>
      <c r="C24" s="80" t="s">
        <v>51</v>
      </c>
      <c r="D24" s="78" t="s">
        <v>10</v>
      </c>
      <c r="E24" s="81" t="s">
        <v>11</v>
      </c>
      <c r="F24" s="82">
        <v>8</v>
      </c>
      <c r="G24" s="83">
        <f>SUM(36,19,17,24,20,21,11,13,9,5,8)</f>
        <v>183</v>
      </c>
    </row>
    <row r="25" spans="1:7" ht="15">
      <c r="A25" s="84" t="s">
        <v>49</v>
      </c>
      <c r="B25" s="85" t="s">
        <v>52</v>
      </c>
      <c r="C25" s="86" t="s">
        <v>53</v>
      </c>
      <c r="D25" s="84" t="s">
        <v>56</v>
      </c>
      <c r="E25" s="87" t="s">
        <v>11</v>
      </c>
      <c r="F25" s="88">
        <v>5</v>
      </c>
      <c r="G25" s="89">
        <f>SUM(5,13,3,10,10,13,3,24,12,5)</f>
        <v>98</v>
      </c>
    </row>
    <row r="26" spans="1:7" ht="15">
      <c r="A26" s="90" t="s">
        <v>49</v>
      </c>
      <c r="B26" s="91" t="s">
        <v>54</v>
      </c>
      <c r="C26" s="92" t="s">
        <v>55</v>
      </c>
      <c r="D26" s="90" t="s">
        <v>9</v>
      </c>
      <c r="E26" s="93"/>
      <c r="F26" s="94">
        <v>3</v>
      </c>
      <c r="G26" s="95">
        <f>SUM(4,14,8,6,12,4,3,2,11,3)</f>
        <v>67</v>
      </c>
    </row>
    <row r="27" spans="1:7" ht="15">
      <c r="A27" s="84" t="s">
        <v>49</v>
      </c>
      <c r="B27" s="85" t="s">
        <v>30</v>
      </c>
      <c r="C27" s="86" t="s">
        <v>61</v>
      </c>
      <c r="D27" s="84" t="s">
        <v>60</v>
      </c>
      <c r="E27" s="87" t="s">
        <v>57</v>
      </c>
      <c r="F27" s="88">
        <v>2</v>
      </c>
      <c r="G27" s="89">
        <f>SUM(2,6,6,3,6,10,1,3,1,2)</f>
        <v>40</v>
      </c>
    </row>
    <row r="28" spans="1:7" ht="15">
      <c r="A28" s="90" t="s">
        <v>49</v>
      </c>
      <c r="B28" s="91" t="s">
        <v>58</v>
      </c>
      <c r="C28" s="92" t="s">
        <v>59</v>
      </c>
      <c r="D28" s="90"/>
      <c r="E28" s="93"/>
      <c r="F28" s="94"/>
      <c r="G28" s="95">
        <f>SUM(8,5,2,4,6,4,8,3)</f>
        <v>40</v>
      </c>
    </row>
    <row r="29" spans="1:7" ht="15">
      <c r="A29" s="84" t="s">
        <v>49</v>
      </c>
      <c r="B29" s="85" t="s">
        <v>62</v>
      </c>
      <c r="C29" s="86" t="s">
        <v>63</v>
      </c>
      <c r="D29" s="84"/>
      <c r="E29" s="87"/>
      <c r="F29" s="88"/>
      <c r="G29" s="89">
        <f>SUM(2,2,4,5,2,2,1,2,2,3,4)</f>
        <v>29</v>
      </c>
    </row>
    <row r="30" spans="1:7" ht="15">
      <c r="A30" s="90" t="s">
        <v>49</v>
      </c>
      <c r="B30" s="91" t="s">
        <v>64</v>
      </c>
      <c r="C30" s="92" t="s">
        <v>29</v>
      </c>
      <c r="D30" s="90"/>
      <c r="E30" s="93"/>
      <c r="F30" s="94"/>
      <c r="G30" s="95">
        <f>SUM(4,2,1,6,3,5,1,6)</f>
        <v>28</v>
      </c>
    </row>
    <row r="31" spans="1:8" ht="15">
      <c r="A31" s="84" t="s">
        <v>49</v>
      </c>
      <c r="B31" s="85" t="s">
        <v>65</v>
      </c>
      <c r="C31" s="86" t="s">
        <v>40</v>
      </c>
      <c r="D31" s="84"/>
      <c r="E31" s="87"/>
      <c r="F31" s="88"/>
      <c r="G31" s="89">
        <f>SUM(5,22,1)</f>
        <v>28</v>
      </c>
      <c r="H31" s="44"/>
    </row>
    <row r="32" spans="1:7" ht="15">
      <c r="A32" s="96" t="s">
        <v>49</v>
      </c>
      <c r="B32" s="97" t="s">
        <v>66</v>
      </c>
      <c r="C32" s="98" t="s">
        <v>67</v>
      </c>
      <c r="D32" s="96"/>
      <c r="E32" s="99"/>
      <c r="F32" s="100"/>
      <c r="G32" s="101">
        <f>SUM(3,3,4,4)</f>
        <v>14</v>
      </c>
    </row>
    <row r="33" spans="1:7" ht="15">
      <c r="A33" s="84" t="s">
        <v>49</v>
      </c>
      <c r="B33" s="85" t="s">
        <v>24</v>
      </c>
      <c r="C33" s="86" t="s">
        <v>68</v>
      </c>
      <c r="D33" s="84"/>
      <c r="E33" s="87"/>
      <c r="F33" s="88"/>
      <c r="G33" s="89">
        <f>SUM(2,5,1)</f>
        <v>8</v>
      </c>
    </row>
    <row r="34" spans="1:7" ht="15">
      <c r="A34" s="90" t="s">
        <v>49</v>
      </c>
      <c r="B34" s="91" t="s">
        <v>69</v>
      </c>
      <c r="C34" s="92" t="s">
        <v>70</v>
      </c>
      <c r="D34" s="90"/>
      <c r="E34" s="93"/>
      <c r="F34" s="94"/>
      <c r="G34" s="95">
        <f>SUM(6,1)</f>
        <v>7</v>
      </c>
    </row>
    <row r="35" spans="1:7" ht="15">
      <c r="A35" s="84" t="s">
        <v>49</v>
      </c>
      <c r="B35" s="85" t="s">
        <v>71</v>
      </c>
      <c r="C35" s="86" t="s">
        <v>72</v>
      </c>
      <c r="D35" s="84"/>
      <c r="E35" s="87"/>
      <c r="F35" s="88"/>
      <c r="G35" s="89">
        <f>SUM(3,2)</f>
        <v>5</v>
      </c>
    </row>
    <row r="36" spans="1:7" ht="15">
      <c r="A36" s="90" t="s">
        <v>49</v>
      </c>
      <c r="B36" s="91" t="s">
        <v>73</v>
      </c>
      <c r="C36" s="92" t="s">
        <v>30</v>
      </c>
      <c r="D36" s="90"/>
      <c r="E36" s="93"/>
      <c r="F36" s="94"/>
      <c r="G36" s="95">
        <f>SUM(0,1)</f>
        <v>1</v>
      </c>
    </row>
    <row r="37" spans="1:7" ht="15">
      <c r="A37" s="84" t="s">
        <v>49</v>
      </c>
      <c r="B37" s="85" t="s">
        <v>74</v>
      </c>
      <c r="C37" s="86" t="s">
        <v>75</v>
      </c>
      <c r="D37" s="84"/>
      <c r="E37" s="87"/>
      <c r="F37" s="88"/>
      <c r="G37" s="89">
        <f>SUM(1)</f>
        <v>1</v>
      </c>
    </row>
    <row r="38" spans="1:7" ht="15">
      <c r="A38" s="90" t="s">
        <v>49</v>
      </c>
      <c r="B38" s="91" t="s">
        <v>76</v>
      </c>
      <c r="C38" s="92" t="s">
        <v>29</v>
      </c>
      <c r="D38" s="90"/>
      <c r="E38" s="93"/>
      <c r="F38" s="94"/>
      <c r="G38" s="95">
        <v>0</v>
      </c>
    </row>
    <row r="39" spans="1:7" ht="15">
      <c r="A39" s="84" t="s">
        <v>49</v>
      </c>
      <c r="B39" s="85" t="s">
        <v>33</v>
      </c>
      <c r="C39" s="86" t="s">
        <v>34</v>
      </c>
      <c r="D39" s="84"/>
      <c r="E39" s="87"/>
      <c r="F39" s="88"/>
      <c r="G39" s="89">
        <v>0</v>
      </c>
    </row>
    <row r="40" spans="1:7" ht="15">
      <c r="A40" s="90" t="s">
        <v>49</v>
      </c>
      <c r="B40" s="91" t="s">
        <v>77</v>
      </c>
      <c r="C40" s="92" t="s">
        <v>40</v>
      </c>
      <c r="D40" s="90"/>
      <c r="E40" s="93"/>
      <c r="F40" s="94"/>
      <c r="G40" s="95">
        <f>SUM(0)</f>
        <v>0</v>
      </c>
    </row>
    <row r="41" spans="1:7" ht="15.75" thickBot="1">
      <c r="A41" s="102" t="s">
        <v>49</v>
      </c>
      <c r="B41" s="103" t="s">
        <v>78</v>
      </c>
      <c r="C41" s="104" t="s">
        <v>44</v>
      </c>
      <c r="D41" s="102"/>
      <c r="E41" s="105"/>
      <c r="F41" s="106"/>
      <c r="G41" s="107">
        <v>0</v>
      </c>
    </row>
  </sheetData>
  <sheetProtection/>
  <mergeCells count="4">
    <mergeCell ref="A1:C2"/>
    <mergeCell ref="D1:F2"/>
    <mergeCell ref="G1:G3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Argyll Velodrome Association</dc:creator>
  <cp:keywords/>
  <dc:description/>
  <cp:lastModifiedBy>Argyll Velodrome Association</cp:lastModifiedBy>
  <dcterms:created xsi:type="dcterms:W3CDTF">2011-08-21T23:40:54Z</dcterms:created>
  <dcterms:modified xsi:type="dcterms:W3CDTF">2011-08-21T23:57:29Z</dcterms:modified>
  <cp:category/>
  <cp:version/>
  <cp:contentType/>
  <cp:contentStatus/>
</cp:coreProperties>
</file>